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dravotechnika" sheetId="1" r:id="rId4"/>
  </sheets>
  <definedNames/>
  <calcPr/>
  <extLst>
    <ext uri="GoogleSheetsCustomDataVersion2">
      <go:sheetsCustomData xmlns:go="http://customooxmlschemas.google.com/" r:id="rId5" roundtripDataChecksum="n3rQV3b1PTGpd2pHs96aVNs6MSAZoc9pQA8j4Ohrs5o="/>
    </ext>
  </extLst>
</workbook>
</file>

<file path=xl/sharedStrings.xml><?xml version="1.0" encoding="utf-8"?>
<sst xmlns="http://schemas.openxmlformats.org/spreadsheetml/2006/main" count="948" uniqueCount="350">
  <si>
    <r>
      <rPr>
        <rFont val="Arial"/>
        <color theme="1"/>
        <sz val="11.0"/>
      </rPr>
      <t xml:space="preserve">Příloha č. 1
ke Smlouvě o dílo č. D10/2026                                           </t>
    </r>
    <r>
      <rPr>
        <rFont val="Arial"/>
        <b/>
        <color theme="1"/>
        <sz val="16.0"/>
      </rPr>
      <t>Položkový rozpočet stavby</t>
    </r>
  </si>
  <si>
    <t>{7a0a36b5-40c2-4885-af3f-03e9824b5df2}</t>
  </si>
  <si>
    <t>2</t>
  </si>
  <si>
    <t>KRYCÍ LIST SOUPISU PRACÍ</t>
  </si>
  <si>
    <t>False</t>
  </si>
  <si>
    <t>Stavba:</t>
  </si>
  <si>
    <t>OA  A JAZYKOVÁ ŠKOLA S PRÁVEM SJZ PARDUBICE, Štefánikova 325</t>
  </si>
  <si>
    <t>Objekt:</t>
  </si>
  <si>
    <t>Soupis:</t>
  </si>
  <si>
    <t>Soupis prací</t>
  </si>
  <si>
    <t>Úroveň 3:</t>
  </si>
  <si>
    <t>KSO:</t>
  </si>
  <si>
    <t/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</si>
  <si>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</si>
  <si>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</si>
  <si>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</si>
  <si>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</si>
  <si>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</si>
  <si>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</si>
  <si>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</si>
  <si>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</si>
  <si>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</si>
  <si>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</si>
  <si>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</si>
  <si>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</si>
  <si>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</si>
  <si>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</si>
  <si>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</si>
  <si>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</si>
  <si>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</si>
  <si>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</si>
  <si>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</si>
  <si>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</si>
  <si>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</si>
  <si>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</si>
  <si>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</si>
  <si>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</si>
  <si>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</si>
  <si>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</si>
  <si>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</si>
  <si>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</si>
  <si>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</si>
  <si>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</si>
  <si>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</si>
  <si>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</si>
  <si>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</si>
  <si>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</si>
  <si>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</si>
  <si>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</si>
  <si>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</si>
  <si>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konsturkce a práce, bourání</t>
  </si>
  <si>
    <t xml:space="preserve">    997 - Přesun sutě</t>
  </si>
  <si>
    <t xml:space="preserve">    997 - Přesun hmot</t>
  </si>
  <si>
    <t>PSV - Práce a dodávky PSV</t>
  </si>
  <si>
    <t xml:space="preserve">    762 - Konstrukce tesařské</t>
  </si>
  <si>
    <t xml:space="preserve">    766 - Konstrukce truhlářské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</si>
  <si>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</si>
  <si>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</si>
  <si>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</si>
  <si>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</si>
  <si>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726 - Zdravotechnika - předstěnové instalace</t>
  </si>
  <si>
    <t xml:space="preserve">    741 - Elektroinstalace - silnoproud</t>
  </si>
  <si>
    <t>HZS - Hodinové zúčtovací sazby</t>
  </si>
  <si>
    <t>VRN - Vedlejší rozpočtové náklady</t>
  </si>
  <si>
    <t xml:space="preserve">    VRN1 - Průzkumné, geodetické a projektové práce</t>
  </si>
  <si>
    <t>SOUPIS PRACÍ</t>
  </si>
  <si>
    <t>01 - Způsobilé výdaje</t>
  </si>
  <si>
    <t>01.1 - Přímé náklady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</si>
  <si>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</si>
  <si>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</si>
  <si>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</si>
  <si>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</si>
  <si>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</si>
  <si>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</si>
  <si>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</si>
  <si>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</si>
  <si>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Náklady soupisu celkem</t>
  </si>
  <si>
    <t>D</t>
  </si>
  <si>
    <t>HSV</t>
  </si>
  <si>
    <t>Práce a dodávky HSV</t>
  </si>
  <si>
    <t>6</t>
  </si>
  <si>
    <t>Úpravy povrchů, podlahy a osazování výplní</t>
  </si>
  <si>
    <t>K</t>
  </si>
  <si>
    <t>612325417</t>
  </si>
  <si>
    <t>Oprava vnitřní vápenocementové hladké omítky stěn v rozsahu plochy přes 10 do 30 % s celoplošným přeštukováním</t>
  </si>
  <si>
    <t>m2</t>
  </si>
  <si>
    <t>CS ÚRS 2026 01</t>
  </si>
  <si>
    <t>619996145</t>
  </si>
  <si>
    <t>Ochrana konstrukcí nebo samostatných prvků obalením geotextilií</t>
  </si>
  <si>
    <t>612135101</t>
  </si>
  <si>
    <t>Hrubá výplň rýh ve stěnách maltou jakékoli šířky rýhy</t>
  </si>
  <si>
    <t>9</t>
  </si>
  <si>
    <t>Ostatní konstrukce a práce, bourání</t>
  </si>
  <si>
    <t>968072455</t>
  </si>
  <si>
    <t>Vybourání kovových dveřních zárubní pl do 2 m2</t>
  </si>
  <si>
    <t>977151122</t>
  </si>
  <si>
    <t>Jádrové vrty diamantovými korunkami do stavebních materiálů D přes 120 do 130 mm</t>
  </si>
  <si>
    <t>m</t>
  </si>
  <si>
    <t>974031132</t>
  </si>
  <si>
    <t>Vysekání rýh ve zdivu cihelném hl do 50 mm š do 70 mm</t>
  </si>
  <si>
    <t>974031144</t>
  </si>
  <si>
    <t>Vysekání rýh ve zdivu cihelném hl do 70 mm š do 150 mm</t>
  </si>
  <si>
    <t>974031164</t>
  </si>
  <si>
    <t>Vysekání rýh ve zdivu cihelném hl do 150 mm š do 150 mm</t>
  </si>
  <si>
    <t>978059541</t>
  </si>
  <si>
    <t>Odsekání a odebrání obkladů stěn z vnitřních obkládaček plochy přes 1 m2</t>
  </si>
  <si>
    <t>564688466R</t>
  </si>
  <si>
    <t>Demontáž zařizovacích předmětů</t>
  </si>
  <si>
    <t>kpl</t>
  </si>
  <si>
    <t>R - položka</t>
  </si>
  <si>
    <t>Obezdění geberitu</t>
  </si>
  <si>
    <t>ks</t>
  </si>
  <si>
    <t>781472216</t>
  </si>
  <si>
    <t>Montáž keramických obkladů stěn lepených cementovým flexibilním lepidlem hladkých přes 9 do 12 ks/m2</t>
  </si>
  <si>
    <t>M</t>
  </si>
  <si>
    <t>5976172R</t>
  </si>
  <si>
    <t>obklad keramický nemrazuvzdorný povrch hladký/matný tl do 10mm přes 9 do 12ks/m2</t>
  </si>
  <si>
    <t>997</t>
  </si>
  <si>
    <t>Přesun sutě</t>
  </si>
  <si>
    <t>997013155</t>
  </si>
  <si>
    <t>Vnitrostaveništní doprava suti a vybouraných hmot pro budovy v přes 15 do 18 m s omezením mechanizace</t>
  </si>
  <si>
    <t>t</t>
  </si>
  <si>
    <t>PP</t>
  </si>
  <si>
    <t>Vnitrostaveništní doprava suti a vybouraných hmot vodorovně do 50 m svisle s omezením mechanizace pro budovy a haly výšky přes 6 do 9 m</t>
  </si>
  <si>
    <t>997013219</t>
  </si>
  <si>
    <t>Příplatek k vnitrostaveništní dopravě suti a vybouraných hmot za zvětšenou dopravu suti ZKD 10 m</t>
  </si>
  <si>
    <t>Vnitrostaveništní doprava suti a vybouraných hmot vodorovně do 50 m Příplatek k cenám -3111 až -3217 za zvětšenou vodorovnou dopravu přes vymezenou dopravní vzdálenost za každých dalších i započatých 10 m</t>
  </si>
  <si>
    <t>VV</t>
  </si>
  <si>
    <t>10,2*5 'Přepočtené koeficientem množství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</si>
  <si>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</si>
  <si>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</si>
  <si>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</si>
  <si>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</si>
  <si>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</si>
  <si>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i započatý 1 km přes 1 km</t>
  </si>
  <si>
    <t>10,2*19 'Přepočtené koeficientem množství</t>
  </si>
  <si>
    <t>997013871</t>
  </si>
  <si>
    <t>Poplatek za uložení stavebního odpadu na recyklační skládce (skládkovné) směsného stavebního a demoličního kód odpadu 17 09 04</t>
  </si>
  <si>
    <t>997231511</t>
  </si>
  <si>
    <t>Nakládání, překládání nebo manipulace se sutí a vybouranými hmotami</t>
  </si>
  <si>
    <t>998</t>
  </si>
  <si>
    <t>Přesun hmot</t>
  </si>
  <si>
    <t>998011003</t>
  </si>
  <si>
    <t>Přesun hmot pro budovy zděné v do 24 m</t>
  </si>
  <si>
    <t>PSV</t>
  </si>
  <si>
    <t>Práce a dodávky PSV</t>
  </si>
  <si>
    <t>762</t>
  </si>
  <si>
    <t>Konstrukce tesařské</t>
  </si>
  <si>
    <t>763131821</t>
  </si>
  <si>
    <t>Demontáž SDK podhledu s dvouvrstvou nosnou kcí z ocelových profilů opláštění jednoduché</t>
  </si>
  <si>
    <t>763135101</t>
  </si>
  <si>
    <t>Montáž SDK kazetového podhledu z kazet 600x600 mm na zavěšenou viditelnou nosnou konstrukci</t>
  </si>
  <si>
    <t>59030570</t>
  </si>
  <si>
    <t>podhled kazetový bez děrování viditelný rastr tl 10mm 600x600mm</t>
  </si>
  <si>
    <t>766</t>
  </si>
  <si>
    <t>Konstrukce truhlářské</t>
  </si>
  <si>
    <t>766660171</t>
  </si>
  <si>
    <t>Montáž dveřních křídel dřevěných nebo plastových otevíravých do obložkové zárubně povrchově upravených jednokřídlových, šířky do 800 mm</t>
  </si>
  <si>
    <t>kus</t>
  </si>
  <si>
    <t>61162085</t>
  </si>
  <si>
    <t>dveře jednokřídlé dřevotřískové povrch laminátový plné 700x1970-2100mm</t>
  </si>
  <si>
    <t>61182307</t>
  </si>
  <si>
    <t>zárubeň jednokřídlá obložková s laminátovým povrchem tl stěny 60-150mm rozměru 600-1100/1970, 2100mm</t>
  </si>
  <si>
    <t>7666609</t>
  </si>
  <si>
    <t>D+M kliky,štítky,vložka</t>
  </si>
  <si>
    <t>721</t>
  </si>
  <si>
    <t>Zdravotechnika - vnitřní kanalizace</t>
  </si>
  <si>
    <t>721173402</t>
  </si>
  <si>
    <t>Potrubí kanalizační z PVC SN 4 svodné DN 125</t>
  </si>
  <si>
    <t>True</t>
  </si>
  <si>
    <t>1</t>
  </si>
  <si>
    <t>ROZPOCET</t>
  </si>
  <si>
    <t>721174025</t>
  </si>
  <si>
    <t>Potrubí kanalizační z PP odpadní DN 110</t>
  </si>
  <si>
    <t>16</t>
  </si>
  <si>
    <t>-309093005</t>
  </si>
  <si>
    <t>721174041</t>
  </si>
  <si>
    <t>Potrubí kanalizační z PP připojovací DN 32</t>
  </si>
  <si>
    <t>-1172469310</t>
  </si>
  <si>
    <t>721174042</t>
  </si>
  <si>
    <t>Potrubí kanalizační z PP připojovací DN 40</t>
  </si>
  <si>
    <t>328014137</t>
  </si>
  <si>
    <t>721174043</t>
  </si>
  <si>
    <t>Potrubí kanalizační z PP připojovací DN 50</t>
  </si>
  <si>
    <t>-1767653411</t>
  </si>
  <si>
    <t>721174045</t>
  </si>
  <si>
    <t>Potrubí kanalizační z PP připojovací DN 110</t>
  </si>
  <si>
    <t>1294568095</t>
  </si>
  <si>
    <t>28615603</t>
  </si>
  <si>
    <t>čistící tvarovka odpadní pro vysoké teploty HTRE DN 110</t>
  </si>
  <si>
    <t>32</t>
  </si>
  <si>
    <t>-1347045687</t>
  </si>
  <si>
    <t>28615604</t>
  </si>
  <si>
    <t>čistící tvarovka odpadní pro vysoké teploty HTRE DN 125</t>
  </si>
  <si>
    <t>721194.R01</t>
  </si>
  <si>
    <t>Podchycení a napojení stávající splaškové kanalizace</t>
  </si>
  <si>
    <t>2069058884</t>
  </si>
  <si>
    <t>721194103</t>
  </si>
  <si>
    <t>Vyvedení a upevnění odpadních výpustek DN 32</t>
  </si>
  <si>
    <t>-565479452</t>
  </si>
  <si>
    <t>721194109</t>
  </si>
  <si>
    <t>Vyvedení a upevnění odpadních výpustek DN 110</t>
  </si>
  <si>
    <t>253152490</t>
  </si>
  <si>
    <t>721273153</t>
  </si>
  <si>
    <t>Hlavice ventilační polypropylen PP DN 110</t>
  </si>
  <si>
    <t>-1845899344</t>
  </si>
  <si>
    <t>721290111</t>
  </si>
  <si>
    <t>Zkouška těsnosti potrubí kanalizace vodou DN do 125</t>
  </si>
  <si>
    <t>-1986988425</t>
  </si>
  <si>
    <t>998721202</t>
  </si>
  <si>
    <t>Přesun hmot procentní pro vnitřní kanalizace v objektech v přes 6 do 12 m</t>
  </si>
  <si>
    <t>%</t>
  </si>
  <si>
    <t>1534746152</t>
  </si>
  <si>
    <t>722</t>
  </si>
  <si>
    <t>Zdravotechnika - vnitřní vodovod</t>
  </si>
  <si>
    <t>722174022</t>
  </si>
  <si>
    <t>Potrubí vodovodní plastové PPR svar polyfúze PN 20 D 20x3,4 mm</t>
  </si>
  <si>
    <t>-923217842</t>
  </si>
  <si>
    <t>722174023</t>
  </si>
  <si>
    <t>Potrubí vodovodní plastové PPR svar polyfúze PN 20 D 25x4,2 mm</t>
  </si>
  <si>
    <t>-56420757</t>
  </si>
  <si>
    <t>722174024</t>
  </si>
  <si>
    <t>Potrubí vodovodní plastové PPR svar polyfúze PN 20 D 32x5,4 mm</t>
  </si>
  <si>
    <t>-1354161682</t>
  </si>
  <si>
    <t>722181231</t>
  </si>
  <si>
    <t>Ochrana vodovodního potrubí přilepenými termoizolačními trubicemi z PE tl přes 9 do 13 mm DN do 22 mm</t>
  </si>
  <si>
    <t>-587674605</t>
  </si>
  <si>
    <t>722181232</t>
  </si>
  <si>
    <t>Ochrana vodovodního potrubí přilepenými termoizolačními trubicemi z PE tl přes 9 do 13 mm DN přes 22 do 45 mm</t>
  </si>
  <si>
    <t>9224887</t>
  </si>
  <si>
    <t>722190401</t>
  </si>
  <si>
    <t>Vyvedení a upevnění výpustku DN do 25</t>
  </si>
  <si>
    <t>1221585716</t>
  </si>
  <si>
    <t>722220111</t>
  </si>
  <si>
    <t>Nástěnka pro výtokový ventil G 1/2" s jedním závitem</t>
  </si>
  <si>
    <t>-993620540</t>
  </si>
  <si>
    <t>722232123</t>
  </si>
  <si>
    <t>Kohout kulový přímý G 3/4" PN 42 do 185°C plnoprůtokový vnitřní závit</t>
  </si>
  <si>
    <t>-2038869611</t>
  </si>
  <si>
    <t>722232124</t>
  </si>
  <si>
    <t>Kohout kulový přímý G 1" PN 42 do 185°C plnoprůtokový vnitřní závit</t>
  </si>
  <si>
    <t>-2089005422</t>
  </si>
  <si>
    <t>722194.R01</t>
  </si>
  <si>
    <t>Napojení instalace na původní rozvod</t>
  </si>
  <si>
    <t>514094326</t>
  </si>
  <si>
    <t>722290226</t>
  </si>
  <si>
    <t>Zkouška těsnosti vodovodního potrubí závitového DN do 50</t>
  </si>
  <si>
    <t>-2053134747</t>
  </si>
  <si>
    <t>722290234</t>
  </si>
  <si>
    <t>Proplach a dezinfekce vodovodního potrubí DN do 80</t>
  </si>
  <si>
    <t>1479188268</t>
  </si>
  <si>
    <t>998722202</t>
  </si>
  <si>
    <t>Přesun hmot procentní pro vnitřní vodovod v objektech v přes 6 do 12 m</t>
  </si>
  <si>
    <t>496574717</t>
  </si>
  <si>
    <t>725</t>
  </si>
  <si>
    <t>Zdravotechnika - zařizovací předměty</t>
  </si>
  <si>
    <t>725112022</t>
  </si>
  <si>
    <t>Klozet keramický závěsný na nosné stěny s hlubokým splachováním odpad vodorovný</t>
  </si>
  <si>
    <t>soubor</t>
  </si>
  <si>
    <t>-1126265393</t>
  </si>
  <si>
    <t>725121525</t>
  </si>
  <si>
    <t>Pisoárový záchodek automatický s radarovým senzorem</t>
  </si>
  <si>
    <t>-1227913564</t>
  </si>
  <si>
    <t>725211603</t>
  </si>
  <si>
    <t>Umyvadlo keramické bílé šířky 600 mm bez krytu na sifon připevněné na stěnu šrouby</t>
  </si>
  <si>
    <t>-1158829399</t>
  </si>
  <si>
    <t>725813111</t>
  </si>
  <si>
    <t>Ventil rohový bez připojovací trubičky nebo flexi hadičky G 1/2"</t>
  </si>
  <si>
    <t>-1976439118</t>
  </si>
  <si>
    <t>725822611</t>
  </si>
  <si>
    <t>Baterie umyvadlová stojánková páková bez výpusti</t>
  </si>
  <si>
    <t>-260162330</t>
  </si>
  <si>
    <t>725841353R</t>
  </si>
  <si>
    <t>Držák toaletního papíru - nerez</t>
  </si>
  <si>
    <t>779503280</t>
  </si>
  <si>
    <t>Osoušeč rukou</t>
  </si>
  <si>
    <t>725861.R01</t>
  </si>
  <si>
    <t>Zrcadlo nástěnné 400x1600</t>
  </si>
  <si>
    <t>273885431</t>
  </si>
  <si>
    <t>725861.R02</t>
  </si>
  <si>
    <t>Ventilátor nástěný se zpětnou klapkou</t>
  </si>
  <si>
    <t>1419013605</t>
  </si>
  <si>
    <t>725861102</t>
  </si>
  <si>
    <t>Zápachová uzávěrka pro umyvadla DN 40</t>
  </si>
  <si>
    <t>1455216459</t>
  </si>
  <si>
    <t>725865411</t>
  </si>
  <si>
    <t>Zápachová uzávěrka pisoárová DN 32/40</t>
  </si>
  <si>
    <t>1146633977</t>
  </si>
  <si>
    <t>998725202</t>
  </si>
  <si>
    <t>Přesun hmot procentní pro zařizovací předměty v objektech v přes 6 do 12 m</t>
  </si>
  <si>
    <t>847484030</t>
  </si>
  <si>
    <t>726</t>
  </si>
  <si>
    <t>Zdravotechnika - předstěnové instalace</t>
  </si>
  <si>
    <t>726131.R01</t>
  </si>
  <si>
    <t>System pro závěsné výlevky se samostatným ocelovým rámem</t>
  </si>
  <si>
    <t>-1335285853</t>
  </si>
  <si>
    <t>726131041</t>
  </si>
  <si>
    <t>Instalační předstěna pro klozet závěsný v 1120 mm s ovládáním zepředu do lehkých stěn s kovovou kcí</t>
  </si>
  <si>
    <t>-1521182736</t>
  </si>
  <si>
    <t>726191001</t>
  </si>
  <si>
    <t>Zvukoizolační souprava pro klozet a bidet</t>
  </si>
  <si>
    <t>820097521</t>
  </si>
  <si>
    <t>726191002</t>
  </si>
  <si>
    <t>Souprava pro předstěnovou montáž</t>
  </si>
  <si>
    <t>352716478</t>
  </si>
  <si>
    <t>998726212</t>
  </si>
  <si>
    <t>Přesun hmot procentní pro instalační prefabrikáty v objektech v přes 6 do 12 m</t>
  </si>
  <si>
    <t>1346867483</t>
  </si>
  <si>
    <t>741</t>
  </si>
  <si>
    <t>Elektroinstalace - silnoproud</t>
  </si>
  <si>
    <t>741372063R</t>
  </si>
  <si>
    <t>Montáž svítidlo LED interiérové do kazetového podhledu 600x600mm, včetně dodávky světla</t>
  </si>
  <si>
    <t>000101105</t>
  </si>
  <si>
    <t>kabel CYKY 3x1,5</t>
  </si>
  <si>
    <t>000101106</t>
  </si>
  <si>
    <t>kabel CYKY 3x2,5</t>
  </si>
  <si>
    <t>000409820</t>
  </si>
  <si>
    <t>spínač/strojek 10A/250Vstř 3558-A01340 řaz. 1,1So</t>
  </si>
  <si>
    <t>000410101</t>
  </si>
  <si>
    <t>kryt spínače 1-duchý 3558A-A651 pro ř.1,6,7,1/0</t>
  </si>
  <si>
    <t>000420091</t>
  </si>
  <si>
    <t>rámeček pro 1 přístroj 3901A-B10</t>
  </si>
  <si>
    <t>HZS2231</t>
  </si>
  <si>
    <t>Hodinová zúčtovací sazba elektrikář</t>
  </si>
  <si>
    <t>hod</t>
  </si>
  <si>
    <t>HZS</t>
  </si>
  <si>
    <t>Hodinové zúčtovací sazby</t>
  </si>
  <si>
    <t>4</t>
  </si>
  <si>
    <t>0</t>
  </si>
  <si>
    <t>HZS2491</t>
  </si>
  <si>
    <t>Hodinová zúčtovací sazba dělník zednických výpomocí</t>
  </si>
  <si>
    <t>-1108976305</t>
  </si>
  <si>
    <t>HZS2211</t>
  </si>
  <si>
    <t>Hodinová zúčtovací sazba instalatér</t>
  </si>
  <si>
    <t>VRN</t>
  </si>
  <si>
    <t>Vedlejší rozpočtové náklady</t>
  </si>
  <si>
    <t>5</t>
  </si>
  <si>
    <t>VRN1</t>
  </si>
  <si>
    <t>Průzkumné, geodetické a projektové práce</t>
  </si>
  <si>
    <t>013244000</t>
  </si>
  <si>
    <t>Dokumentace pro provádění stavby- dílenská dle použitých materiálů a výrobků dodavatele</t>
  </si>
  <si>
    <t>…</t>
  </si>
  <si>
    <t>1024</t>
  </si>
  <si>
    <t>-1739535213</t>
  </si>
  <si>
    <t>013254.R01</t>
  </si>
  <si>
    <t>Koordinační činnost s ostatními profesemi</t>
  </si>
  <si>
    <t>2120557313</t>
  </si>
  <si>
    <t>013254000</t>
  </si>
  <si>
    <t>Dokumentace skutečného provedení stavby</t>
  </si>
  <si>
    <t>-321149048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</si>
</sst>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yy"/>
    <numFmt numFmtId="165" formatCode="#,##0.00%"/>
    <numFmt numFmtId="166" formatCode="#,##0.000"/>
  </numFmts>
  <fonts count="25">
    <font>
      <sz val="11.0"/>
      <color theme="1"/>
      <name val="Aptos Narrow"/>
      <scheme val="minor"/>
    </font>
    <font>
      <sz val="11.0"/>
      <color theme="1"/>
      <name val="Arial"/>
    </font>
    <font>
      <sz val="11.0"/>
      <color theme="1"/>
      <name val="Aptos Narrow"/>
    </font>
    <font>
      <sz val="11.0"/>
      <color theme="1"/>
      <name val="Times New Roman"/>
    </font>
    <font>
      <b/>
      <sz val="14.0"/>
      <color theme="1"/>
      <name val="Arial"/>
    </font>
    <font>
      <sz val="10.0"/>
      <color rgb="FF969696"/>
      <name val="Arial"/>
    </font>
    <font>
      <sz val="10.0"/>
      <color theme="1"/>
      <name val="Arial"/>
    </font>
    <font>
      <sz val="8.0"/>
      <color theme="1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b/>
      <sz val="12.0"/>
      <color rgb="FF960000"/>
      <name val="Arial"/>
    </font>
    <font>
      <sz val="8.0"/>
      <color rgb="FF969696"/>
      <name val="Arial"/>
    </font>
    <font>
      <b/>
      <sz val="12.0"/>
      <color theme="1"/>
      <name val="Arial"/>
    </font>
    <font>
      <b/>
      <sz val="10.0"/>
      <color rgb="FF464646"/>
      <name val="Arial"/>
    </font>
    <font>
      <sz val="9.0"/>
      <color theme="1"/>
      <name val="Arial"/>
    </font>
    <font>
      <b/>
      <sz val="12.0"/>
      <color rgb="FF800000"/>
      <name val="Arial"/>
    </font>
    <font>
      <sz val="12.0"/>
      <color rgb="FF003366"/>
      <name val="Arial"/>
    </font>
    <font>
      <sz val="10.0"/>
      <color rgb="FF003366"/>
      <name val="Arial"/>
    </font>
    <font>
      <b/>
      <sz val="8.0"/>
      <color theme="1"/>
      <name val="Arial"/>
    </font>
    <font>
      <sz val="8.0"/>
      <color rgb="FF003366"/>
      <name val="Arial"/>
    </font>
    <font>
      <i/>
      <sz val="9.0"/>
      <color rgb="FF0000FF"/>
      <name val="Arial"/>
    </font>
    <font>
      <sz val="7.0"/>
      <color rgb="FF969696"/>
      <name val="Arial"/>
    </font>
    <font>
      <sz val="7.0"/>
      <color theme="1"/>
      <name val="Arial"/>
    </font>
    <font>
      <sz val="8.0"/>
      <color rgb="FF50505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D2D2D2"/>
        <bgColor rgb="FFD2D2D2"/>
      </patternFill>
    </fill>
  </fills>
  <borders count="2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top style="hair">
        <color rgb="FF969696"/>
      </top>
    </border>
    <border>
      <right style="thin">
        <color rgb="FF000000"/>
      </right>
      <top style="hair">
        <color rgb="FF969696"/>
      </top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</border>
    <border>
      <right style="thin">
        <color rgb="FF000000"/>
      </right>
      <top style="hair">
        <color rgb="FF000000"/>
      </top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bottom style="hair">
        <color rgb="FF969696"/>
      </bottom>
    </border>
    <border>
      <left style="hair">
        <color rgb="FF969696"/>
      </left>
      <right/>
      <top style="hair">
        <color rgb="FF969696"/>
      </top>
      <bottom style="hair">
        <color rgb="FF969696"/>
      </bottom>
    </border>
    <border>
      <left/>
      <right/>
      <top style="hair">
        <color rgb="FF969696"/>
      </top>
      <bottom style="hair">
        <color rgb="FF969696"/>
      </bottom>
    </border>
    <border>
      <left/>
      <right style="thin">
        <color rgb="FF000000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thin">
        <color rgb="FF000000"/>
      </right>
      <top style="hair">
        <color rgb="FF969696"/>
      </top>
      <bottom style="hair">
        <color rgb="FF969696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vertical="center"/>
    </xf>
    <xf borderId="1" fillId="0" fontId="2" numFmtId="0" xfId="0" applyBorder="1" applyFont="1"/>
    <xf borderId="2" fillId="0" fontId="3" numFmtId="0" xfId="0" applyAlignment="1" applyBorder="1" applyFont="1">
      <alignment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4" numFmtId="0" xfId="0" applyAlignment="1" applyFont="1">
      <alignment horizontal="left" vertic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4" fillId="0" fontId="2" numFmtId="0" xfId="0" applyAlignment="1" applyBorder="1" applyFont="1">
      <alignment vertical="center"/>
    </xf>
    <xf borderId="0" fillId="0" fontId="7" numFmtId="0" xfId="0" applyAlignment="1" applyFont="1">
      <alignment horizontal="left" vertical="center"/>
    </xf>
    <xf borderId="5" fillId="0" fontId="2" numFmtId="0" xfId="0" applyAlignment="1" applyBorder="1" applyFont="1">
      <alignment vertical="center"/>
    </xf>
    <xf borderId="0" fillId="0" fontId="8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0" fillId="0" fontId="6" numFmtId="164" xfId="0" applyAlignment="1" applyFont="1" applyNumberFormat="1">
      <alignment horizontal="left" vertical="center"/>
    </xf>
    <xf borderId="6" fillId="2" fontId="6" numFmtId="0" xfId="0" applyAlignment="1" applyBorder="1" applyFill="1" applyFont="1">
      <alignment horizontal="left" vertical="center"/>
    </xf>
    <xf borderId="7" fillId="2" fontId="6" numFmtId="0" xfId="0" applyAlignment="1" applyBorder="1" applyFont="1">
      <alignment horizontal="left" vertical="center"/>
    </xf>
    <xf borderId="8" fillId="0" fontId="9" numFmtId="0" xfId="0" applyBorder="1" applyFont="1"/>
    <xf borderId="9" fillId="0" fontId="9" numFmtId="0" xfId="0" applyBorder="1" applyFont="1"/>
    <xf borderId="0" fillId="0" fontId="2" numFmtId="0" xfId="0" applyAlignment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0" fillId="0" fontId="6" numFmtId="0" xfId="0" applyAlignment="1" applyFont="1">
      <alignment horizontal="left" shrinkToFit="0" vertical="center" wrapText="1"/>
    </xf>
    <xf borderId="5" fillId="0" fontId="2" numFmtId="0" xfId="0" applyAlignment="1" applyBorder="1" applyFont="1">
      <alignment shrinkToFit="0" vertical="center" wrapText="1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0" fillId="0" fontId="10" numFmtId="0" xfId="0" applyAlignment="1" applyFont="1">
      <alignment horizontal="left" vertical="center"/>
    </xf>
    <xf borderId="0" fillId="0" fontId="11" numFmtId="4" xfId="0" applyAlignment="1" applyFont="1" applyNumberFormat="1">
      <alignment vertical="center"/>
    </xf>
    <xf borderId="0" fillId="0" fontId="5" numFmtId="0" xfId="0" applyAlignment="1" applyFont="1">
      <alignment horizontal="right" vertical="center"/>
    </xf>
    <xf borderId="0" fillId="0" fontId="12" numFmtId="0" xfId="0" applyAlignment="1" applyFont="1">
      <alignment horizontal="left" vertical="center"/>
    </xf>
    <xf borderId="0" fillId="0" fontId="5" numFmtId="4" xfId="0" applyAlignment="1" applyFont="1" applyNumberFormat="1">
      <alignment vertical="center"/>
    </xf>
    <xf borderId="0" fillId="0" fontId="5" numFmtId="165" xfId="0" applyAlignment="1" applyFont="1" applyNumberFormat="1">
      <alignment horizontal="right" vertical="center"/>
    </xf>
    <xf borderId="6" fillId="3" fontId="2" numFmtId="0" xfId="0" applyAlignment="1" applyBorder="1" applyFill="1" applyFont="1">
      <alignment vertical="center"/>
    </xf>
    <xf borderId="12" fillId="3" fontId="13" numFmtId="0" xfId="0" applyAlignment="1" applyBorder="1" applyFont="1">
      <alignment horizontal="left" vertical="center"/>
    </xf>
    <xf borderId="13" fillId="3" fontId="2" numFmtId="0" xfId="0" applyAlignment="1" applyBorder="1" applyFont="1">
      <alignment vertical="center"/>
    </xf>
    <xf borderId="13" fillId="3" fontId="13" numFmtId="0" xfId="0" applyAlignment="1" applyBorder="1" applyFont="1">
      <alignment horizontal="right" vertical="center"/>
    </xf>
    <xf borderId="13" fillId="3" fontId="13" numFmtId="0" xfId="0" applyAlignment="1" applyBorder="1" applyFont="1">
      <alignment horizontal="center" vertical="center"/>
    </xf>
    <xf borderId="13" fillId="3" fontId="13" numFmtId="4" xfId="0" applyAlignment="1" applyBorder="1" applyFont="1" applyNumberFormat="1">
      <alignment vertical="center"/>
    </xf>
    <xf borderId="14" fillId="3" fontId="2" numFmtId="0" xfId="0" applyAlignment="1" applyBorder="1" applyFont="1">
      <alignment vertical="center"/>
    </xf>
    <xf borderId="15" fillId="0" fontId="14" numFmtId="0" xfId="0" applyAlignment="1" applyBorder="1" applyFont="1">
      <alignment horizontal="left" vertical="center"/>
    </xf>
    <xf borderId="15" fillId="0" fontId="2" numFmtId="0" xfId="0" applyAlignment="1" applyBorder="1" applyFont="1">
      <alignment vertical="center"/>
    </xf>
    <xf borderId="16" fillId="0" fontId="2" numFmtId="0" xfId="0" applyAlignment="1" applyBorder="1" applyFont="1">
      <alignment vertical="center"/>
    </xf>
    <xf borderId="17" fillId="0" fontId="5" numFmtId="0" xfId="0" applyAlignment="1" applyBorder="1" applyFont="1">
      <alignment horizontal="left" vertical="center"/>
    </xf>
    <xf borderId="17" fillId="0" fontId="2" numFmtId="0" xfId="0" applyAlignment="1" applyBorder="1" applyFont="1">
      <alignment vertical="center"/>
    </xf>
    <xf borderId="17" fillId="0" fontId="5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right" vertical="center"/>
    </xf>
    <xf borderId="18" fillId="0" fontId="2" numFmtId="0" xfId="0" applyAlignment="1" applyBorder="1" applyFont="1">
      <alignment vertical="center"/>
    </xf>
    <xf borderId="19" fillId="0" fontId="2" numFmtId="0" xfId="0" applyAlignment="1" applyBorder="1" applyFont="1">
      <alignment vertical="center"/>
    </xf>
    <xf borderId="20" fillId="0" fontId="2" numFmtId="0" xfId="0" applyAlignment="1" applyBorder="1" applyFont="1">
      <alignment vertical="center"/>
    </xf>
    <xf borderId="2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6" fillId="3" fontId="15" numFmtId="0" xfId="0" applyAlignment="1" applyBorder="1" applyFont="1">
      <alignment horizontal="left" vertical="center"/>
    </xf>
    <xf borderId="6" fillId="3" fontId="15" numFmtId="0" xfId="0" applyAlignment="1" applyBorder="1" applyFont="1">
      <alignment horizontal="right" vertical="center"/>
    </xf>
    <xf borderId="22" fillId="3" fontId="2" numFmtId="0" xfId="0" applyAlignment="1" applyBorder="1" applyFont="1">
      <alignment vertical="center"/>
    </xf>
    <xf borderId="0" fillId="0" fontId="16" numFmtId="0" xfId="0" applyAlignment="1" applyFont="1">
      <alignment horizontal="left" vertical="center"/>
    </xf>
    <xf borderId="0" fillId="0" fontId="17" numFmtId="0" xfId="0" applyAlignment="1" applyFont="1">
      <alignment vertical="center"/>
    </xf>
    <xf borderId="4" fillId="0" fontId="17" numFmtId="0" xfId="0" applyAlignment="1" applyBorder="1" applyFont="1">
      <alignment vertical="center"/>
    </xf>
    <xf borderId="23" fillId="0" fontId="17" numFmtId="0" xfId="0" applyAlignment="1" applyBorder="1" applyFont="1">
      <alignment horizontal="left" vertical="center"/>
    </xf>
    <xf borderId="23" fillId="0" fontId="17" numFmtId="0" xfId="0" applyAlignment="1" applyBorder="1" applyFont="1">
      <alignment vertical="center"/>
    </xf>
    <xf borderId="23" fillId="0" fontId="17" numFmtId="4" xfId="0" applyAlignment="1" applyBorder="1" applyFont="1" applyNumberFormat="1">
      <alignment vertical="center"/>
    </xf>
    <xf borderId="5" fillId="0" fontId="17" numFmtId="0" xfId="0" applyAlignment="1" applyBorder="1" applyFont="1">
      <alignment vertical="center"/>
    </xf>
    <xf borderId="23" fillId="0" fontId="18" numFmtId="0" xfId="0" applyAlignment="1" applyBorder="1" applyFont="1">
      <alignment horizontal="left" vertical="center"/>
    </xf>
    <xf borderId="23" fillId="0" fontId="18" numFmtId="0" xfId="0" applyAlignment="1" applyBorder="1" applyFont="1">
      <alignment vertical="center"/>
    </xf>
    <xf borderId="23" fillId="0" fontId="18" numFmtId="4" xfId="0" applyAlignment="1" applyBorder="1" applyFont="1" applyNumberFormat="1">
      <alignment vertical="center"/>
    </xf>
    <xf borderId="0" fillId="0" fontId="18" numFmtId="0" xfId="0" applyAlignment="1" applyFont="1">
      <alignment vertical="center"/>
    </xf>
    <xf borderId="4" fillId="0" fontId="18" numFmtId="0" xfId="0" applyAlignment="1" applyBorder="1" applyFont="1">
      <alignment vertical="center"/>
    </xf>
    <xf borderId="5" fillId="0" fontId="18" numFmtId="0" xfId="0" applyAlignment="1" applyBorder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24" fillId="3" fontId="15" numFmtId="0" xfId="0" applyAlignment="1" applyBorder="1" applyFont="1">
      <alignment horizontal="center" shrinkToFit="0" vertical="center" wrapText="1"/>
    </xf>
    <xf borderId="25" fillId="3" fontId="15" numFmtId="0" xfId="0" applyAlignment="1" applyBorder="1" applyFont="1">
      <alignment horizontal="center" shrinkToFit="0" vertical="center" wrapText="1"/>
    </xf>
    <xf borderId="26" fillId="3" fontId="15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left" vertical="center"/>
    </xf>
    <xf borderId="0" fillId="0" fontId="11" numFmtId="4" xfId="0" applyFont="1" applyNumberFormat="1"/>
    <xf borderId="0" fillId="0" fontId="19" numFmtId="4" xfId="0" applyAlignment="1" applyFont="1" applyNumberFormat="1">
      <alignment vertical="center"/>
    </xf>
    <xf borderId="0" fillId="0" fontId="20" numFmtId="0" xfId="0" applyFont="1"/>
    <xf borderId="0" fillId="0" fontId="20" numFmtId="0" xfId="0" applyAlignment="1" applyFont="1">
      <alignment horizontal="left"/>
    </xf>
    <xf borderId="0" fillId="0" fontId="17" numFmtId="0" xfId="0" applyAlignment="1" applyFont="1">
      <alignment horizontal="left"/>
    </xf>
    <xf borderId="0" fillId="0" fontId="17" numFmtId="4" xfId="0" applyFont="1" applyNumberFormat="1"/>
    <xf borderId="0" fillId="0" fontId="18" numFmtId="0" xfId="0" applyAlignment="1" applyFont="1">
      <alignment horizontal="left"/>
    </xf>
    <xf borderId="0" fillId="0" fontId="18" numFmtId="4" xfId="0" applyFont="1" applyNumberFormat="1"/>
    <xf borderId="5" fillId="0" fontId="20" numFmtId="0" xfId="0" applyBorder="1" applyFont="1"/>
    <xf borderId="27" fillId="0" fontId="15" numFmtId="0" xfId="0" applyAlignment="1" applyBorder="1" applyFont="1">
      <alignment horizontal="center" vertical="center"/>
    </xf>
    <xf borderId="27" fillId="0" fontId="15" numFmtId="49" xfId="0" applyAlignment="1" applyBorder="1" applyFont="1" applyNumberFormat="1">
      <alignment horizontal="left" shrinkToFit="0" vertical="center" wrapText="1"/>
    </xf>
    <xf borderId="27" fillId="0" fontId="15" numFmtId="0" xfId="0" applyAlignment="1" applyBorder="1" applyFont="1">
      <alignment horizontal="left" shrinkToFit="0" vertical="center" wrapText="1"/>
    </xf>
    <xf borderId="27" fillId="0" fontId="15" numFmtId="0" xfId="0" applyAlignment="1" applyBorder="1" applyFont="1">
      <alignment horizontal="center" shrinkToFit="0" vertical="center" wrapText="1"/>
    </xf>
    <xf borderId="27" fillId="0" fontId="15" numFmtId="166" xfId="0" applyAlignment="1" applyBorder="1" applyFont="1" applyNumberFormat="1">
      <alignment vertical="center"/>
    </xf>
    <xf borderId="27" fillId="2" fontId="15" numFmtId="4" xfId="0" applyAlignment="1" applyBorder="1" applyFont="1" applyNumberFormat="1">
      <alignment vertical="center"/>
    </xf>
    <xf borderId="27" fillId="0" fontId="15" numFmtId="4" xfId="0" applyAlignment="1" applyBorder="1" applyFont="1" applyNumberFormat="1">
      <alignment vertical="center"/>
    </xf>
    <xf borderId="28" fillId="0" fontId="15" numFmtId="0" xfId="0" applyAlignment="1" applyBorder="1" applyFont="1">
      <alignment horizontal="left" shrinkToFit="0" vertical="center" wrapText="1"/>
    </xf>
    <xf borderId="5" fillId="0" fontId="15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center" vertical="center"/>
    </xf>
    <xf borderId="27" fillId="0" fontId="21" numFmtId="49" xfId="0" applyAlignment="1" applyBorder="1" applyFont="1" applyNumberFormat="1">
      <alignment horizontal="left" shrinkToFit="0" vertical="center" wrapText="1"/>
    </xf>
    <xf borderId="27" fillId="0" fontId="21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center" shrinkToFit="0" vertical="center" wrapText="1"/>
    </xf>
    <xf borderId="27" fillId="0" fontId="21" numFmtId="166" xfId="0" applyAlignment="1" applyBorder="1" applyFont="1" applyNumberFormat="1">
      <alignment vertical="center"/>
    </xf>
    <xf borderId="27" fillId="2" fontId="21" numFmtId="4" xfId="0" applyAlignment="1" applyBorder="1" applyFont="1" applyNumberFormat="1">
      <alignment vertical="center"/>
    </xf>
    <xf borderId="0" fillId="0" fontId="22" numFmtId="0" xfId="0" applyAlignment="1" applyFont="1">
      <alignment horizontal="left" vertical="center"/>
    </xf>
    <xf borderId="0" fillId="0" fontId="23" numFmtId="0" xfId="0" applyAlignment="1" applyFont="1">
      <alignment horizontal="left" shrinkToFit="0" vertical="center" wrapText="1"/>
    </xf>
    <xf borderId="0" fillId="0" fontId="24" numFmtId="0" xfId="0" applyAlignment="1" applyFont="1">
      <alignment vertical="center"/>
    </xf>
    <xf borderId="0" fillId="0" fontId="24" numFmtId="0" xfId="0" applyAlignment="1" applyFont="1">
      <alignment horizontal="left" shrinkToFit="0" vertical="center" wrapText="1"/>
    </xf>
    <xf borderId="0" fillId="0" fontId="24" numFmtId="166" xfId="0" applyAlignment="1" applyFont="1" applyNumberFormat="1">
      <alignment vertical="center"/>
    </xf>
    <xf borderId="5" fillId="0" fontId="24" numFmtId="0" xfId="0" applyAlignment="1" applyBorder="1" applyFont="1">
      <alignment vertical="center"/>
    </xf>
    <xf borderId="4" fillId="0" fontId="20" numFmtId="0" xfId="0" applyBorder="1" applyFont="1"/>
    <xf borderId="4" fillId="0" fontId="24" numFmtId="0" xfId="0" applyAlignment="1" applyBorder="1" applyFont="1">
      <alignment vertical="center"/>
    </xf>
    <xf borderId="0" fillId="0" fontId="24" numFmtId="0" xfId="0" applyAlignment="1" applyFont="1">
      <alignment horizontal="left" vertical="center"/>
    </xf>
    <xf borderId="0" fillId="0" fontId="15" numFmtId="0" xfId="0" applyAlignment="1" applyFont="1">
      <alignment horizontal="left" vertical="center"/>
    </xf>
    <xf borderId="0" fillId="0" fontId="2" numFmtId="4" xfId="0" applyAlignment="1" applyFont="1" applyNumberFormat="1">
      <alignment vertical="center"/>
    </xf>
    <xf borderId="27" fillId="2" fontId="15" numFmtId="166" xfId="0" applyAlignment="1" applyBorder="1" applyFont="1" applyNumberFormat="1">
      <alignment vertical="center"/>
    </xf>
    <xf borderId="0" fillId="0" fontId="20" numFmtId="0" xfId="0" applyAlignment="1" applyFont="1">
      <alignment horizontal="center"/>
    </xf>
    <xf borderId="0" fillId="0" fontId="20" numFmtId="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0.88"/>
    <col customWidth="1" min="3" max="3" width="3.13"/>
    <col customWidth="1" min="4" max="4" width="3.25"/>
    <col customWidth="1" min="5" max="5" width="12.88"/>
    <col customWidth="1" min="6" max="6" width="38.0"/>
    <col customWidth="1" min="7" max="7" width="5.63"/>
    <col customWidth="1" min="8" max="8" width="10.5"/>
    <col customWidth="1" min="9" max="9" width="11.75"/>
    <col customWidth="1" min="10" max="11" width="16.75"/>
    <col customWidth="1" min="12" max="12" width="8.25"/>
    <col customWidth="1" min="13" max="13" width="11.25"/>
    <col customWidth="1" min="14" max="14" width="12.25"/>
    <col customWidth="1" min="15" max="15" width="8.25"/>
    <col customWidth="1" min="16" max="16" width="11.25"/>
    <col customWidth="1" min="17" max="17" width="12.25"/>
    <col customWidth="1" min="18" max="26" width="7.63"/>
    <col customWidth="1" hidden="1" min="27" max="51" width="7.63"/>
  </cols>
  <sheetData>
    <row r="2" ht="36.75" customHeight="1">
      <c r="C2" s="1" t="s">
        <v>0</v>
      </c>
      <c r="AF2" s="2" t="s">
        <v>1</v>
      </c>
    </row>
    <row r="3" ht="6.75" customHeight="1">
      <c r="B3" s="3"/>
      <c r="C3" s="4"/>
      <c r="D3" s="5"/>
      <c r="E3" s="5"/>
      <c r="F3" s="5"/>
      <c r="G3" s="5"/>
      <c r="H3" s="5"/>
      <c r="I3" s="5"/>
      <c r="J3" s="5"/>
      <c r="K3" s="6"/>
      <c r="AF3" s="2" t="s">
        <v>2</v>
      </c>
    </row>
    <row r="4" ht="24.75" customHeight="1">
      <c r="B4" s="7"/>
      <c r="D4" s="8" t="s">
        <v>3</v>
      </c>
      <c r="K4" s="9"/>
      <c r="AF4" s="2" t="s">
        <v>4</v>
      </c>
    </row>
    <row r="5" ht="6.75" customHeight="1">
      <c r="B5" s="7"/>
      <c r="K5" s="9"/>
    </row>
    <row r="6" ht="12.0" customHeight="1">
      <c r="B6" s="7"/>
      <c r="D6" s="10" t="s">
        <v>5</v>
      </c>
      <c r="K6" s="9"/>
    </row>
    <row r="7" ht="16.5" customHeight="1">
      <c r="B7" s="7"/>
      <c r="E7" s="11" t="s">
        <v>6</v>
      </c>
      <c r="K7" s="9"/>
    </row>
    <row r="8">
      <c r="B8" s="7"/>
      <c r="D8" s="10" t="s">
        <v>7</v>
      </c>
      <c r="K8" s="9"/>
    </row>
    <row r="9" ht="16.5" customHeight="1">
      <c r="B9" s="7"/>
      <c r="E9" s="12"/>
      <c r="K9" s="9"/>
    </row>
    <row r="10" ht="12.0" customHeight="1">
      <c r="B10" s="7"/>
      <c r="D10" s="10" t="s">
        <v>8</v>
      </c>
      <c r="K10" s="9"/>
    </row>
    <row r="11" ht="16.5" customHeight="1">
      <c r="A11" s="13"/>
      <c r="B11" s="14"/>
      <c r="C11" s="13"/>
      <c r="D11" s="13"/>
      <c r="E11" s="15" t="s">
        <v>9</v>
      </c>
      <c r="I11" s="13"/>
      <c r="J11" s="13"/>
      <c r="K11" s="16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</row>
    <row r="12" ht="12.0" customHeight="1">
      <c r="A12" s="13"/>
      <c r="B12" s="14"/>
      <c r="C12" s="13"/>
      <c r="D12" s="10" t="s">
        <v>10</v>
      </c>
      <c r="E12" s="13"/>
      <c r="F12" s="13"/>
      <c r="G12" s="13"/>
      <c r="H12" s="13"/>
      <c r="I12" s="13"/>
      <c r="J12" s="13"/>
      <c r="K12" s="16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ht="16.5" customHeight="1">
      <c r="A13" s="13"/>
      <c r="B13" s="14"/>
      <c r="C13" s="13"/>
      <c r="D13" s="13"/>
      <c r="E13" s="17"/>
      <c r="I13" s="13"/>
      <c r="J13" s="13"/>
      <c r="K13" s="1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</row>
    <row r="14">
      <c r="A14" s="13"/>
      <c r="B14" s="14"/>
      <c r="C14" s="13"/>
      <c r="D14" s="13"/>
      <c r="E14" s="13"/>
      <c r="F14" s="13"/>
      <c r="G14" s="13"/>
      <c r="H14" s="13"/>
      <c r="I14" s="13"/>
      <c r="J14" s="13"/>
      <c r="K14" s="1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ht="12.0" customHeight="1">
      <c r="A15" s="13"/>
      <c r="B15" s="14"/>
      <c r="C15" s="13"/>
      <c r="D15" s="10" t="s">
        <v>11</v>
      </c>
      <c r="E15" s="13"/>
      <c r="F15" s="18" t="s">
        <v>12</v>
      </c>
      <c r="G15" s="13"/>
      <c r="H15" s="13"/>
      <c r="I15" s="10" t="s">
        <v>13</v>
      </c>
      <c r="J15" s="18" t="s">
        <v>12</v>
      </c>
      <c r="K15" s="16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</row>
    <row r="16" ht="12.0" customHeight="1">
      <c r="A16" s="13"/>
      <c r="B16" s="14"/>
      <c r="C16" s="13"/>
      <c r="D16" s="10" t="s">
        <v>14</v>
      </c>
      <c r="E16" s="13"/>
      <c r="F16" s="18" t="s">
        <v>15</v>
      </c>
      <c r="G16" s="13"/>
      <c r="H16" s="13"/>
      <c r="I16" s="10" t="s">
        <v>16</v>
      </c>
      <c r="J16" s="19"/>
      <c r="K16" s="16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</row>
    <row r="17" ht="10.5" customHeight="1">
      <c r="A17" s="13"/>
      <c r="B17" s="14"/>
      <c r="C17" s="13"/>
      <c r="D17" s="13"/>
      <c r="E17" s="13"/>
      <c r="F17" s="13"/>
      <c r="G17" s="13"/>
      <c r="H17" s="13"/>
      <c r="I17" s="13"/>
      <c r="J17" s="13"/>
      <c r="K17" s="16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</row>
    <row r="18" ht="12.0" customHeight="1">
      <c r="A18" s="13"/>
      <c r="B18" s="14"/>
      <c r="C18" s="13"/>
      <c r="D18" s="10" t="s">
        <v>17</v>
      </c>
      <c r="E18" s="13"/>
      <c r="F18" s="13"/>
      <c r="G18" s="13"/>
      <c r="H18" s="13"/>
      <c r="I18" s="10" t="s">
        <v>18</v>
      </c>
      <c r="J18" s="18" t="s">
        <v>12</v>
      </c>
      <c r="K18" s="16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ht="18.0" customHeight="1">
      <c r="A19" s="13"/>
      <c r="B19" s="14"/>
      <c r="C19" s="13"/>
      <c r="D19" s="13"/>
      <c r="E19" s="18" t="s">
        <v>15</v>
      </c>
      <c r="F19" s="13"/>
      <c r="G19" s="13"/>
      <c r="H19" s="13"/>
      <c r="I19" s="10" t="s">
        <v>19</v>
      </c>
      <c r="J19" s="18" t="s">
        <v>12</v>
      </c>
      <c r="K19" s="16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</row>
    <row r="20" ht="6.75" customHeight="1">
      <c r="A20" s="13"/>
      <c r="B20" s="14"/>
      <c r="C20" s="13"/>
      <c r="D20" s="13"/>
      <c r="E20" s="13"/>
      <c r="F20" s="13"/>
      <c r="G20" s="13"/>
      <c r="H20" s="13"/>
      <c r="I20" s="13"/>
      <c r="J20" s="13"/>
      <c r="K20" s="16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</row>
    <row r="21" ht="12.0" customHeight="1">
      <c r="A21" s="13"/>
      <c r="B21" s="14"/>
      <c r="C21" s="13"/>
      <c r="D21" s="10" t="s">
        <v>20</v>
      </c>
      <c r="E21" s="13"/>
      <c r="F21" s="13"/>
      <c r="G21" s="13"/>
      <c r="H21" s="13"/>
      <c r="I21" s="10" t="s">
        <v>18</v>
      </c>
      <c r="J21" s="20"/>
      <c r="K21" s="16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</row>
    <row r="22" ht="18.0" customHeight="1">
      <c r="A22" s="13"/>
      <c r="B22" s="14"/>
      <c r="C22" s="13"/>
      <c r="D22" s="13"/>
      <c r="E22" s="21"/>
      <c r="F22" s="22"/>
      <c r="G22" s="22"/>
      <c r="H22" s="23"/>
      <c r="I22" s="10" t="s">
        <v>19</v>
      </c>
      <c r="J22" s="20"/>
      <c r="K22" s="16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</row>
    <row r="23" ht="6.75" customHeight="1">
      <c r="A23" s="13"/>
      <c r="B23" s="14"/>
      <c r="C23" s="13"/>
      <c r="D23" s="13"/>
      <c r="E23" s="13"/>
      <c r="F23" s="13"/>
      <c r="G23" s="13"/>
      <c r="H23" s="13"/>
      <c r="I23" s="13"/>
      <c r="J23" s="13"/>
      <c r="K23" s="16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</row>
    <row r="24" ht="12.0" customHeight="1">
      <c r="A24" s="13"/>
      <c r="B24" s="14"/>
      <c r="C24" s="13"/>
      <c r="D24" s="10" t="s">
        <v>21</v>
      </c>
      <c r="E24" s="13"/>
      <c r="F24" s="13"/>
      <c r="G24" s="13"/>
      <c r="H24" s="13"/>
      <c r="I24" s="10" t="s">
        <v>18</v>
      </c>
      <c r="J24" s="18" t="s">
        <v>12</v>
      </c>
      <c r="K24" s="1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ht="18.0" customHeight="1">
      <c r="A25" s="13"/>
      <c r="B25" s="14"/>
      <c r="C25" s="13"/>
      <c r="D25" s="13"/>
      <c r="E25" s="18" t="s">
        <v>15</v>
      </c>
      <c r="F25" s="13"/>
      <c r="G25" s="13"/>
      <c r="H25" s="13"/>
      <c r="I25" s="10" t="s">
        <v>19</v>
      </c>
      <c r="J25" s="18" t="s">
        <v>12</v>
      </c>
      <c r="K25" s="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</row>
    <row r="26" ht="6.75" customHeight="1">
      <c r="A26" s="13"/>
      <c r="B26" s="14"/>
      <c r="C26" s="13"/>
      <c r="D26" s="13"/>
      <c r="E26" s="13"/>
      <c r="F26" s="13"/>
      <c r="G26" s="13"/>
      <c r="H26" s="13"/>
      <c r="I26" s="13"/>
      <c r="J26" s="13"/>
      <c r="K26" s="16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ht="12.0" customHeight="1">
      <c r="A27" s="13"/>
      <c r="B27" s="14"/>
      <c r="C27" s="13"/>
      <c r="D27" s="10" t="s">
        <v>22</v>
      </c>
      <c r="E27" s="13"/>
      <c r="F27" s="13"/>
      <c r="G27" s="13"/>
      <c r="H27" s="13"/>
      <c r="I27" s="10" t="s">
        <v>18</v>
      </c>
      <c r="J27" s="18" t="s">
        <v>12</v>
      </c>
      <c r="K27" s="1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</row>
    <row r="28" ht="18.0" customHeight="1">
      <c r="A28" s="13"/>
      <c r="B28" s="14"/>
      <c r="C28" s="13"/>
      <c r="D28" s="13"/>
      <c r="E28" s="18" t="s">
        <v>15</v>
      </c>
      <c r="F28" s="13"/>
      <c r="G28" s="13"/>
      <c r="H28" s="13"/>
      <c r="I28" s="10" t="s">
        <v>19</v>
      </c>
      <c r="J28" s="18" t="s">
        <v>12</v>
      </c>
      <c r="K28" s="16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</row>
    <row r="29" ht="6.75" customHeight="1">
      <c r="A29" s="13"/>
      <c r="B29" s="14"/>
      <c r="C29" s="13"/>
      <c r="D29" s="13"/>
      <c r="E29" s="13"/>
      <c r="F29" s="13"/>
      <c r="G29" s="13"/>
      <c r="H29" s="13"/>
      <c r="I29" s="13"/>
      <c r="J29" s="13"/>
      <c r="K29" s="16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</row>
    <row r="30" ht="12.0" customHeight="1">
      <c r="A30" s="13"/>
      <c r="B30" s="14"/>
      <c r="C30" s="13"/>
      <c r="D30" s="10" t="s">
        <v>23</v>
      </c>
      <c r="E30" s="13"/>
      <c r="F30" s="13"/>
      <c r="G30" s="13"/>
      <c r="H30" s="13"/>
      <c r="I30" s="13"/>
      <c r="J30" s="13"/>
      <c r="K30" s="16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</row>
    <row r="31" ht="16.5" customHeight="1">
      <c r="A31" s="24"/>
      <c r="B31" s="25"/>
      <c r="C31" s="24"/>
      <c r="D31" s="24"/>
      <c r="E31" s="26" t="s">
        <v>12</v>
      </c>
      <c r="I31" s="24"/>
      <c r="J31" s="24"/>
      <c r="K31" s="27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</row>
    <row r="32" ht="6.75" customHeight="1">
      <c r="A32" s="13"/>
      <c r="B32" s="14"/>
      <c r="C32" s="13"/>
      <c r="D32" s="13"/>
      <c r="E32" s="13"/>
      <c r="F32" s="13"/>
      <c r="G32" s="13"/>
      <c r="H32" s="13"/>
      <c r="I32" s="13"/>
      <c r="J32" s="13"/>
      <c r="K32" s="16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</row>
    <row r="33" ht="6.75" customHeight="1">
      <c r="A33" s="13"/>
      <c r="B33" s="14"/>
      <c r="C33" s="13"/>
      <c r="D33" s="28"/>
      <c r="E33" s="28"/>
      <c r="F33" s="28"/>
      <c r="G33" s="28"/>
      <c r="H33" s="28"/>
      <c r="I33" s="28"/>
      <c r="J33" s="28"/>
      <c r="K33" s="29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</row>
    <row r="34" ht="24.75" customHeight="1">
      <c r="A34" s="13"/>
      <c r="B34" s="14"/>
      <c r="C34" s="13"/>
      <c r="D34" s="30" t="s">
        <v>24</v>
      </c>
      <c r="E34" s="13"/>
      <c r="F34" s="13"/>
      <c r="G34" s="13"/>
      <c r="H34" s="13"/>
      <c r="I34" s="13"/>
      <c r="J34" s="31">
        <f>J100</f>
        <v>0</v>
      </c>
      <c r="K34" s="16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</row>
    <row r="35" ht="6.75" customHeight="1">
      <c r="A35" s="13"/>
      <c r="B35" s="14"/>
      <c r="C35" s="13"/>
      <c r="D35" s="28"/>
      <c r="E35" s="28"/>
      <c r="F35" s="28"/>
      <c r="G35" s="28"/>
      <c r="H35" s="28"/>
      <c r="I35" s="28"/>
      <c r="J35" s="28"/>
      <c r="K35" s="29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</row>
    <row r="36" ht="14.25" customHeight="1">
      <c r="A36" s="13"/>
      <c r="B36" s="14"/>
      <c r="C36" s="13"/>
      <c r="D36" s="13"/>
      <c r="E36" s="13"/>
      <c r="F36" s="32" t="s">
        <v>25</v>
      </c>
      <c r="G36" s="13"/>
      <c r="H36" s="13"/>
      <c r="I36" s="32" t="s">
        <v>26</v>
      </c>
      <c r="J36" s="32" t="s">
        <v>27</v>
      </c>
      <c r="K36" s="16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</row>
    <row r="37" ht="14.25" customHeight="1">
      <c r="A37" s="13"/>
      <c r="B37" s="14"/>
      <c r="C37" s="13"/>
      <c r="D37" s="33" t="s">
        <v>28</v>
      </c>
      <c r="E37" s="10" t="s">
        <v>29</v>
      </c>
      <c r="F37" s="34">
        <v>0.0</v>
      </c>
      <c r="G37" s="13"/>
      <c r="H37" s="13"/>
      <c r="I37" s="35">
        <v>0.21</v>
      </c>
      <c r="J37" s="34">
        <f>21/100*J34</f>
        <v>0</v>
      </c>
      <c r="K37" s="16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ht="14.25" customHeight="1">
      <c r="A38" s="13"/>
      <c r="B38" s="14"/>
      <c r="C38" s="13"/>
      <c r="D38" s="13"/>
      <c r="E38" s="10" t="s">
        <v>30</v>
      </c>
      <c r="F38" s="34">
        <v>0.0</v>
      </c>
      <c r="G38" s="13"/>
      <c r="H38" s="13"/>
      <c r="I38" s="35">
        <v>0.12</v>
      </c>
      <c r="J38" s="34">
        <v>0.0</v>
      </c>
      <c r="K38" s="16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</row>
    <row r="39" ht="14.25" hidden="1" customHeight="1">
      <c r="A39" s="13"/>
      <c r="B39" s="14"/>
      <c r="C39" s="13"/>
      <c r="D39" s="13"/>
      <c r="E39" s="10" t="s">
        <v>31</v>
      </c>
      <c r="F39" s="34" t="str">
        <f>ROUND((SUM(AS141:AS247)),  2)</f>
        <v>#REF!</v>
      </c>
      <c r="G39" s="13"/>
      <c r="H39" s="13"/>
      <c r="I39" s="35">
        <v>0.21</v>
      </c>
      <c r="J39" s="34">
        <f t="shared" ref="J39:J41" si="1">0</f>
        <v>0</v>
      </c>
      <c r="K39" s="16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</row>
    <row r="40" ht="14.25" hidden="1" customHeight="1">
      <c r="A40" s="13"/>
      <c r="B40" s="14"/>
      <c r="C40" s="13"/>
      <c r="D40" s="13"/>
      <c r="E40" s="10" t="s">
        <v>32</v>
      </c>
      <c r="F40" s="34" t="str">
        <f>ROUND((SUM(AT141:AT247)),  2)</f>
        <v>#REF!</v>
      </c>
      <c r="G40" s="13"/>
      <c r="H40" s="13"/>
      <c r="I40" s="35">
        <v>0.15</v>
      </c>
      <c r="J40" s="34">
        <f t="shared" si="1"/>
        <v>0</v>
      </c>
      <c r="K40" s="16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</row>
    <row r="41" ht="14.25" hidden="1" customHeight="1">
      <c r="A41" s="13"/>
      <c r="B41" s="14"/>
      <c r="C41" s="13"/>
      <c r="D41" s="13"/>
      <c r="E41" s="10" t="s">
        <v>33</v>
      </c>
      <c r="F41" s="34" t="str">
        <f>ROUND((SUM(AU141:AU247)),  2)</f>
        <v>#REF!</v>
      </c>
      <c r="G41" s="13"/>
      <c r="H41" s="13"/>
      <c r="I41" s="35">
        <v>0.0</v>
      </c>
      <c r="J41" s="34">
        <f t="shared" si="1"/>
        <v>0</v>
      </c>
      <c r="K41" s="1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</row>
    <row r="42" ht="6.75" customHeight="1">
      <c r="A42" s="13"/>
      <c r="B42" s="14"/>
      <c r="C42" s="13"/>
      <c r="D42" s="13"/>
      <c r="E42" s="13"/>
      <c r="F42" s="13"/>
      <c r="G42" s="13"/>
      <c r="H42" s="13"/>
      <c r="I42" s="13"/>
      <c r="J42" s="13"/>
      <c r="K42" s="16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</row>
    <row r="43" ht="24.75" customHeight="1">
      <c r="A43" s="13"/>
      <c r="B43" s="14"/>
      <c r="C43" s="36"/>
      <c r="D43" s="37" t="s">
        <v>34</v>
      </c>
      <c r="E43" s="38"/>
      <c r="F43" s="38"/>
      <c r="G43" s="39" t="s">
        <v>35</v>
      </c>
      <c r="H43" s="40" t="s">
        <v>36</v>
      </c>
      <c r="I43" s="38"/>
      <c r="J43" s="41">
        <f>SUM(J34:J41)</f>
        <v>0</v>
      </c>
      <c r="K43" s="42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</row>
    <row r="44" ht="14.25" customHeight="1">
      <c r="A44" s="13"/>
      <c r="B44" s="14"/>
      <c r="C44" s="13"/>
      <c r="D44" s="13"/>
      <c r="E44" s="13"/>
      <c r="F44" s="13"/>
      <c r="G44" s="13"/>
      <c r="H44" s="13"/>
      <c r="I44" s="13"/>
      <c r="J44" s="13"/>
      <c r="K44" s="16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</row>
    <row r="45" ht="14.25" customHeight="1">
      <c r="B45" s="7"/>
      <c r="K45" s="9"/>
    </row>
    <row r="46" ht="14.25" customHeight="1">
      <c r="B46" s="7"/>
      <c r="K46" s="9"/>
    </row>
    <row r="47" ht="14.25" customHeight="1">
      <c r="B47" s="7"/>
      <c r="K47" s="9"/>
    </row>
    <row r="48" ht="14.25" customHeight="1">
      <c r="B48" s="7"/>
      <c r="K48" s="9"/>
    </row>
    <row r="49" ht="14.25" customHeight="1">
      <c r="B49" s="7"/>
      <c r="K49" s="9"/>
    </row>
    <row r="50" ht="14.25" customHeight="1">
      <c r="A50" s="13"/>
      <c r="B50" s="14"/>
      <c r="C50" s="13"/>
      <c r="D50" s="43" t="s">
        <v>37</v>
      </c>
      <c r="E50" s="44"/>
      <c r="F50" s="44"/>
      <c r="G50" s="43" t="s">
        <v>38</v>
      </c>
      <c r="H50" s="44"/>
      <c r="I50" s="44"/>
      <c r="J50" s="44"/>
      <c r="K50" s="45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</row>
    <row r="51" ht="15.75" customHeight="1">
      <c r="B51" s="7"/>
      <c r="K51" s="9"/>
    </row>
    <row r="52" ht="15.75" customHeight="1">
      <c r="B52" s="7"/>
      <c r="K52" s="9"/>
    </row>
    <row r="53" ht="15.75" customHeight="1">
      <c r="B53" s="7"/>
      <c r="K53" s="9"/>
    </row>
    <row r="54" ht="15.75" customHeight="1">
      <c r="B54" s="7"/>
      <c r="K54" s="9"/>
    </row>
    <row r="55" ht="15.75" customHeight="1">
      <c r="B55" s="7"/>
      <c r="K55" s="9"/>
    </row>
    <row r="56" ht="15.75" customHeight="1">
      <c r="B56" s="7"/>
      <c r="K56" s="9"/>
    </row>
    <row r="57" ht="15.75" customHeight="1">
      <c r="B57" s="7"/>
      <c r="K57" s="9"/>
    </row>
    <row r="58" ht="15.75" customHeight="1">
      <c r="B58" s="7"/>
      <c r="K58" s="9"/>
    </row>
    <row r="59" ht="15.75" customHeight="1">
      <c r="B59" s="7"/>
      <c r="K59" s="9"/>
    </row>
    <row r="60" ht="15.75" customHeight="1">
      <c r="B60" s="7"/>
      <c r="K60" s="9"/>
    </row>
    <row r="61" ht="15.75" customHeight="1">
      <c r="A61" s="13"/>
      <c r="B61" s="14"/>
      <c r="C61" s="13"/>
      <c r="D61" s="46" t="s">
        <v>39</v>
      </c>
      <c r="E61" s="47"/>
      <c r="F61" s="48" t="s">
        <v>40</v>
      </c>
      <c r="G61" s="46" t="s">
        <v>39</v>
      </c>
      <c r="H61" s="47"/>
      <c r="I61" s="47"/>
      <c r="J61" s="49" t="s">
        <v>40</v>
      </c>
      <c r="K61" s="50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ht="15.75" customHeight="1">
      <c r="B62" s="7"/>
      <c r="K62" s="9"/>
    </row>
    <row r="63" ht="15.75" customHeight="1">
      <c r="B63" s="7"/>
      <c r="K63" s="9"/>
    </row>
    <row r="64" ht="15.75" customHeight="1">
      <c r="B64" s="7"/>
      <c r="K64" s="9"/>
    </row>
    <row r="65" ht="15.75" customHeight="1">
      <c r="A65" s="13"/>
      <c r="B65" s="14"/>
      <c r="C65" s="13"/>
      <c r="D65" s="43" t="s">
        <v>41</v>
      </c>
      <c r="E65" s="44"/>
      <c r="F65" s="44"/>
      <c r="G65" s="43" t="s">
        <v>42</v>
      </c>
      <c r="H65" s="44"/>
      <c r="I65" s="44"/>
      <c r="J65" s="44"/>
      <c r="K65" s="45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</row>
    <row r="66" ht="15.75" customHeight="1">
      <c r="B66" s="7"/>
      <c r="K66" s="9"/>
    </row>
    <row r="67" ht="15.75" customHeight="1">
      <c r="B67" s="7"/>
      <c r="K67" s="9"/>
    </row>
    <row r="68" ht="15.75" customHeight="1">
      <c r="B68" s="7"/>
      <c r="K68" s="9"/>
    </row>
    <row r="69" ht="15.75" customHeight="1">
      <c r="B69" s="7"/>
      <c r="K69" s="9"/>
    </row>
    <row r="70" ht="15.75" customHeight="1">
      <c r="B70" s="7"/>
      <c r="K70" s="9"/>
    </row>
    <row r="71" ht="15.75" customHeight="1">
      <c r="B71" s="7"/>
      <c r="K71" s="9"/>
    </row>
    <row r="72" ht="15.75" customHeight="1">
      <c r="B72" s="7"/>
      <c r="K72" s="9"/>
    </row>
    <row r="73" ht="15.75" customHeight="1">
      <c r="B73" s="7"/>
      <c r="K73" s="9"/>
    </row>
    <row r="74" ht="15.75" customHeight="1">
      <c r="B74" s="7"/>
      <c r="K74" s="9"/>
    </row>
    <row r="75" ht="15.75" customHeight="1">
      <c r="B75" s="7"/>
      <c r="K75" s="9"/>
    </row>
    <row r="76" ht="15.75" customHeight="1">
      <c r="A76" s="13"/>
      <c r="B76" s="14"/>
      <c r="C76" s="13"/>
      <c r="D76" s="46" t="s">
        <v>39</v>
      </c>
      <c r="E76" s="47"/>
      <c r="F76" s="48" t="s">
        <v>40</v>
      </c>
      <c r="G76" s="46" t="s">
        <v>39</v>
      </c>
      <c r="H76" s="47"/>
      <c r="I76" s="47"/>
      <c r="J76" s="49" t="s">
        <v>40</v>
      </c>
      <c r="K76" s="50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</row>
    <row r="77" ht="14.25" customHeight="1">
      <c r="A77" s="13"/>
      <c r="B77" s="51"/>
      <c r="C77" s="52"/>
      <c r="D77" s="52"/>
      <c r="E77" s="52"/>
      <c r="F77" s="52"/>
      <c r="G77" s="52"/>
      <c r="H77" s="52"/>
      <c r="I77" s="52"/>
      <c r="J77" s="52"/>
      <c r="K77" s="5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</row>
    <row r="78" ht="15.75" customHeight="1">
      <c r="K78" s="9"/>
    </row>
    <row r="79" ht="15.75" customHeight="1">
      <c r="K79" s="9"/>
    </row>
    <row r="80" ht="15.75" customHeight="1">
      <c r="K80" s="9"/>
    </row>
    <row r="81" ht="6.75" customHeight="1">
      <c r="A81" s="13"/>
      <c r="B81" s="54"/>
      <c r="C81" s="55"/>
      <c r="D81" s="55"/>
      <c r="E81" s="55"/>
      <c r="F81" s="55"/>
      <c r="G81" s="55"/>
      <c r="H81" s="55"/>
      <c r="I81" s="55"/>
      <c r="J81" s="55"/>
      <c r="K81" s="5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</row>
    <row r="82" ht="24.75" customHeight="1">
      <c r="A82" s="13"/>
      <c r="B82" s="14"/>
      <c r="C82" s="8" t="s">
        <v>43</v>
      </c>
      <c r="D82" s="13"/>
      <c r="E82" s="13"/>
      <c r="F82" s="13"/>
      <c r="G82" s="13"/>
      <c r="H82" s="13"/>
      <c r="I82" s="13"/>
      <c r="J82" s="13"/>
      <c r="K82" s="16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</row>
    <row r="83" ht="6.75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6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</row>
    <row r="84" ht="12.0" customHeight="1">
      <c r="A84" s="13"/>
      <c r="B84" s="14"/>
      <c r="C84" s="10" t="s">
        <v>5</v>
      </c>
      <c r="D84" s="13"/>
      <c r="E84" s="13"/>
      <c r="F84" s="13"/>
      <c r="G84" s="13"/>
      <c r="H84" s="13"/>
      <c r="I84" s="13"/>
      <c r="J84" s="13"/>
      <c r="K84" s="16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</row>
    <row r="85" ht="16.5" customHeight="1">
      <c r="A85" s="13"/>
      <c r="B85" s="14"/>
      <c r="C85" s="13"/>
      <c r="D85" s="13"/>
      <c r="E85" s="12" t="str">
        <f>E7</f>
        <v>OA  A JAZYKOVÁ ŠKOLA S PRÁVEM SJZ PARDUBICE, Štefánikova 325</v>
      </c>
      <c r="I85" s="13"/>
      <c r="J85" s="13"/>
      <c r="K85" s="16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</row>
    <row r="86" ht="12.0" customHeight="1">
      <c r="B86" s="7"/>
      <c r="C86" s="10" t="s">
        <v>7</v>
      </c>
      <c r="K86" s="9"/>
    </row>
    <row r="87" ht="16.5" customHeight="1">
      <c r="B87" s="7"/>
      <c r="E87" s="12"/>
      <c r="K87" s="9"/>
    </row>
    <row r="88" ht="12.0" customHeight="1">
      <c r="B88" s="7"/>
      <c r="C88" s="10" t="s">
        <v>8</v>
      </c>
      <c r="K88" s="9"/>
    </row>
    <row r="89" ht="16.5" customHeight="1">
      <c r="A89" s="13"/>
      <c r="B89" s="14"/>
      <c r="C89" s="13"/>
      <c r="D89" s="13"/>
      <c r="E89" s="33"/>
      <c r="I89" s="13"/>
      <c r="J89" s="13"/>
      <c r="K89" s="16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</row>
    <row r="90" ht="12.0" customHeight="1">
      <c r="A90" s="13"/>
      <c r="B90" s="14"/>
      <c r="C90" s="10" t="s">
        <v>10</v>
      </c>
      <c r="D90" s="13"/>
      <c r="E90" s="13"/>
      <c r="F90" s="13"/>
      <c r="G90" s="13"/>
      <c r="H90" s="13"/>
      <c r="I90" s="13"/>
      <c r="J90" s="13"/>
      <c r="K90" s="16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</row>
    <row r="91" ht="16.5" customHeight="1">
      <c r="A91" s="13"/>
      <c r="B91" s="14"/>
      <c r="C91" s="13"/>
      <c r="D91" s="13"/>
      <c r="E91" s="17"/>
      <c r="I91" s="13"/>
      <c r="J91" s="13"/>
      <c r="K91" s="16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</row>
    <row r="92" ht="6.75" customHeight="1">
      <c r="A92" s="13"/>
      <c r="B92" s="14"/>
      <c r="C92" s="13"/>
      <c r="D92" s="13"/>
      <c r="E92" s="13"/>
      <c r="F92" s="13"/>
      <c r="G92" s="13"/>
      <c r="H92" s="13"/>
      <c r="I92" s="13"/>
      <c r="J92" s="13"/>
      <c r="K92" s="16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</row>
    <row r="93" ht="12.0" customHeight="1">
      <c r="A93" s="13"/>
      <c r="B93" s="14"/>
      <c r="C93" s="10" t="s">
        <v>14</v>
      </c>
      <c r="D93" s="13"/>
      <c r="E93" s="13"/>
      <c r="F93" s="18" t="str">
        <f>F16</f>
        <v> </v>
      </c>
      <c r="G93" s="13"/>
      <c r="H93" s="13"/>
      <c r="I93" s="10" t="s">
        <v>16</v>
      </c>
      <c r="J93" s="19" t="str">
        <f>IF(J16="","",J16)</f>
        <v/>
      </c>
      <c r="K93" s="16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</row>
    <row r="94" ht="6.75" customHeight="1">
      <c r="A94" s="13"/>
      <c r="B94" s="14"/>
      <c r="C94" s="13"/>
      <c r="D94" s="13"/>
      <c r="E94" s="13"/>
      <c r="F94" s="13"/>
      <c r="G94" s="13"/>
      <c r="H94" s="13"/>
      <c r="I94" s="13"/>
      <c r="J94" s="13"/>
      <c r="K94" s="16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</row>
    <row r="95" ht="15.0" customHeight="1">
      <c r="A95" s="13"/>
      <c r="B95" s="14"/>
      <c r="C95" s="10" t="s">
        <v>17</v>
      </c>
      <c r="D95" s="13"/>
      <c r="E95" s="13"/>
      <c r="F95" s="18" t="str">
        <f>E19</f>
        <v> </v>
      </c>
      <c r="G95" s="13"/>
      <c r="H95" s="13"/>
      <c r="I95" s="10" t="s">
        <v>21</v>
      </c>
      <c r="J95" s="26" t="str">
        <f>E25</f>
        <v> </v>
      </c>
      <c r="K95" s="16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</row>
    <row r="96" ht="15.0" customHeight="1">
      <c r="A96" s="13"/>
      <c r="B96" s="14"/>
      <c r="C96" s="10" t="s">
        <v>20</v>
      </c>
      <c r="D96" s="13"/>
      <c r="E96" s="13"/>
      <c r="F96" s="18" t="str">
        <f>IF(E22="","",E22)</f>
        <v/>
      </c>
      <c r="G96" s="13"/>
      <c r="H96" s="13"/>
      <c r="I96" s="10" t="s">
        <v>22</v>
      </c>
      <c r="J96" s="26" t="str">
        <f>E28</f>
        <v> </v>
      </c>
      <c r="K96" s="16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</row>
    <row r="97" ht="9.75" customHeight="1">
      <c r="A97" s="13"/>
      <c r="B97" s="14"/>
      <c r="C97" s="13"/>
      <c r="D97" s="13"/>
      <c r="E97" s="13"/>
      <c r="F97" s="13"/>
      <c r="G97" s="13"/>
      <c r="H97" s="13"/>
      <c r="I97" s="13"/>
      <c r="J97" s="13"/>
      <c r="K97" s="16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</row>
    <row r="98" ht="29.25" customHeight="1">
      <c r="A98" s="13"/>
      <c r="B98" s="14"/>
      <c r="C98" s="57" t="s">
        <v>44</v>
      </c>
      <c r="D98" s="36"/>
      <c r="E98" s="36"/>
      <c r="F98" s="36"/>
      <c r="G98" s="36"/>
      <c r="H98" s="36"/>
      <c r="I98" s="36"/>
      <c r="J98" s="58" t="s">
        <v>45</v>
      </c>
      <c r="K98" s="59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</row>
    <row r="99" ht="9.75" customHeight="1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6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</row>
    <row r="100" ht="22.5" customHeight="1">
      <c r="A100" s="13"/>
      <c r="B100" s="14"/>
      <c r="C100" s="60" t="s">
        <v>46</v>
      </c>
      <c r="D100" s="13"/>
      <c r="E100" s="13"/>
      <c r="F100" s="13"/>
      <c r="G100" s="13"/>
      <c r="H100" s="13"/>
      <c r="I100" s="13"/>
      <c r="J100" s="31">
        <f t="shared" ref="J100:J101" si="2">J141</f>
        <v>0</v>
      </c>
      <c r="K100" s="16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2" t="s">
        <v>47</v>
      </c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</row>
    <row r="101" ht="24.75" customHeight="1">
      <c r="A101" s="61"/>
      <c r="B101" s="62"/>
      <c r="C101" s="61"/>
      <c r="D101" s="63" t="s">
        <v>48</v>
      </c>
      <c r="E101" s="64"/>
      <c r="F101" s="64"/>
      <c r="G101" s="64"/>
      <c r="H101" s="64"/>
      <c r="I101" s="64"/>
      <c r="J101" s="65">
        <f t="shared" si="2"/>
        <v>0</v>
      </c>
      <c r="K101" s="66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</row>
    <row r="102" ht="24.75" customHeight="1">
      <c r="A102" s="61"/>
      <c r="B102" s="62"/>
      <c r="C102" s="61"/>
      <c r="D102" s="67" t="s">
        <v>49</v>
      </c>
      <c r="E102" s="68"/>
      <c r="F102" s="68"/>
      <c r="G102" s="68"/>
      <c r="H102" s="68"/>
      <c r="I102" s="68"/>
      <c r="J102" s="65">
        <f>J147</f>
        <v>0</v>
      </c>
      <c r="K102" s="66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</row>
    <row r="103" ht="24.75" customHeight="1">
      <c r="A103" s="61"/>
      <c r="B103" s="62"/>
      <c r="C103" s="61"/>
      <c r="D103" s="67" t="s">
        <v>50</v>
      </c>
      <c r="E103" s="64"/>
      <c r="F103" s="64"/>
      <c r="G103" s="64"/>
      <c r="H103" s="64"/>
      <c r="I103" s="64"/>
      <c r="J103" s="65">
        <f>J147</f>
        <v>0</v>
      </c>
      <c r="K103" s="66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</row>
    <row r="104" ht="24.75" customHeight="1">
      <c r="A104" s="61"/>
      <c r="B104" s="62"/>
      <c r="C104" s="61"/>
      <c r="D104" s="67" t="s">
        <v>51</v>
      </c>
      <c r="E104" s="64"/>
      <c r="F104" s="64"/>
      <c r="G104" s="64"/>
      <c r="H104" s="64"/>
      <c r="I104" s="64"/>
      <c r="J104" s="65">
        <f>J159</f>
        <v>0</v>
      </c>
      <c r="K104" s="66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</row>
    <row r="105" ht="24.75" customHeight="1">
      <c r="A105" s="61"/>
      <c r="B105" s="62"/>
      <c r="C105" s="61"/>
      <c r="D105" s="67" t="s">
        <v>52</v>
      </c>
      <c r="E105" s="64"/>
      <c r="F105" s="64"/>
      <c r="G105" s="64"/>
      <c r="H105" s="64"/>
      <c r="I105" s="64"/>
      <c r="J105" s="65">
        <f>J172</f>
        <v>0</v>
      </c>
      <c r="K105" s="66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</row>
    <row r="106" ht="24.75" customHeight="1">
      <c r="A106" s="61"/>
      <c r="B106" s="62"/>
      <c r="C106" s="61"/>
      <c r="D106" s="63" t="s">
        <v>53</v>
      </c>
      <c r="E106" s="64"/>
      <c r="F106" s="64"/>
      <c r="G106" s="64"/>
      <c r="H106" s="64"/>
      <c r="I106" s="64"/>
      <c r="J106" s="65">
        <f>SUM(J109:J113)</f>
        <v>0</v>
      </c>
      <c r="K106" s="66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</row>
    <row r="107" ht="24.75" customHeight="1">
      <c r="A107" s="61"/>
      <c r="B107" s="62"/>
      <c r="C107" s="61"/>
      <c r="D107" s="67" t="s">
        <v>54</v>
      </c>
      <c r="E107" s="68"/>
      <c r="F107" s="68"/>
      <c r="G107" s="68"/>
      <c r="H107" s="68"/>
      <c r="I107" s="68"/>
      <c r="J107" s="69">
        <f>J175</f>
        <v>0</v>
      </c>
      <c r="K107" s="66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</row>
    <row r="108" ht="24.75" customHeight="1">
      <c r="A108" s="61"/>
      <c r="B108" s="62"/>
      <c r="C108" s="61"/>
      <c r="D108" s="67" t="s">
        <v>55</v>
      </c>
      <c r="E108" s="68"/>
      <c r="F108" s="68"/>
      <c r="G108" s="68"/>
      <c r="H108" s="68"/>
      <c r="I108" s="68"/>
      <c r="J108" s="69">
        <f>J179</f>
        <v>0</v>
      </c>
      <c r="K108" s="66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</row>
    <row r="109" ht="19.5" customHeight="1">
      <c r="A109" s="70"/>
      <c r="B109" s="71"/>
      <c r="C109" s="70"/>
      <c r="D109" s="67" t="s">
        <v>56</v>
      </c>
      <c r="E109" s="68"/>
      <c r="F109" s="68"/>
      <c r="G109" s="68"/>
      <c r="H109" s="68"/>
      <c r="I109" s="68"/>
      <c r="J109" s="69">
        <f>J184</f>
        <v>0</v>
      </c>
      <c r="K109" s="72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</row>
    <row r="110" ht="19.5" customHeight="1">
      <c r="A110" s="70"/>
      <c r="B110" s="71"/>
      <c r="C110" s="70"/>
      <c r="D110" s="67" t="s">
        <v>57</v>
      </c>
      <c r="E110" s="68"/>
      <c r="F110" s="68"/>
      <c r="G110" s="68"/>
      <c r="H110" s="68"/>
      <c r="I110" s="68"/>
      <c r="J110" s="69">
        <f>J199</f>
        <v>0</v>
      </c>
      <c r="K110" s="72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</row>
    <row r="111" ht="19.5" customHeight="1">
      <c r="A111" s="70"/>
      <c r="B111" s="71"/>
      <c r="C111" s="70"/>
      <c r="D111" s="67" t="s">
        <v>58</v>
      </c>
      <c r="E111" s="68"/>
      <c r="F111" s="68"/>
      <c r="G111" s="68"/>
      <c r="H111" s="68"/>
      <c r="I111" s="68"/>
      <c r="J111" s="69">
        <f>J213</f>
        <v>0</v>
      </c>
      <c r="K111" s="72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</row>
    <row r="112" ht="19.5" customHeight="1">
      <c r="A112" s="70"/>
      <c r="B112" s="71"/>
      <c r="C112" s="70"/>
      <c r="D112" s="67" t="s">
        <v>59</v>
      </c>
      <c r="E112" s="68"/>
      <c r="F112" s="68"/>
      <c r="G112" s="68"/>
      <c r="H112" s="68"/>
      <c r="I112" s="68"/>
      <c r="J112" s="69">
        <f>J213</f>
        <v>0</v>
      </c>
      <c r="K112" s="72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</row>
    <row r="113" ht="19.5" customHeight="1">
      <c r="A113" s="70"/>
      <c r="B113" s="71"/>
      <c r="C113" s="70"/>
      <c r="D113" s="67" t="s">
        <v>60</v>
      </c>
      <c r="E113" s="68"/>
      <c r="F113" s="68"/>
      <c r="G113" s="68"/>
      <c r="H113" s="68"/>
      <c r="I113" s="68"/>
      <c r="J113" s="69">
        <f>J226</f>
        <v>0</v>
      </c>
      <c r="K113" s="72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</row>
    <row r="114" ht="19.5" customHeight="1">
      <c r="A114" s="70"/>
      <c r="B114" s="71"/>
      <c r="C114" s="70"/>
      <c r="D114" s="67" t="s">
        <v>61</v>
      </c>
      <c r="E114" s="68"/>
      <c r="F114" s="68"/>
      <c r="G114" s="68"/>
      <c r="H114" s="68"/>
      <c r="I114" s="68"/>
      <c r="J114" s="69">
        <f>J232</f>
        <v>0</v>
      </c>
      <c r="K114" s="72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</row>
    <row r="115" ht="24.75" customHeight="1">
      <c r="A115" s="61"/>
      <c r="B115" s="62"/>
      <c r="C115" s="61"/>
      <c r="D115" s="63" t="s">
        <v>62</v>
      </c>
      <c r="E115" s="64"/>
      <c r="F115" s="64"/>
      <c r="G115" s="64"/>
      <c r="H115" s="64"/>
      <c r="I115" s="64"/>
      <c r="J115" s="65">
        <f>J240</f>
        <v>0</v>
      </c>
      <c r="K115" s="66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</row>
    <row r="116" ht="24.75" customHeight="1">
      <c r="A116" s="61"/>
      <c r="B116" s="62"/>
      <c r="C116" s="61"/>
      <c r="D116" s="63" t="s">
        <v>63</v>
      </c>
      <c r="E116" s="64"/>
      <c r="F116" s="64"/>
      <c r="G116" s="64"/>
      <c r="H116" s="64"/>
      <c r="I116" s="64"/>
      <c r="J116" s="65">
        <f t="shared" ref="J116:J117" si="3">J243</f>
        <v>0</v>
      </c>
      <c r="K116" s="66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</row>
    <row r="117" ht="19.5" customHeight="1">
      <c r="A117" s="70"/>
      <c r="B117" s="71"/>
      <c r="C117" s="70"/>
      <c r="D117" s="67" t="s">
        <v>64</v>
      </c>
      <c r="E117" s="68"/>
      <c r="F117" s="68"/>
      <c r="G117" s="68"/>
      <c r="H117" s="68"/>
      <c r="I117" s="68"/>
      <c r="J117" s="69">
        <f t="shared" si="3"/>
        <v>0</v>
      </c>
      <c r="K117" s="72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</row>
    <row r="118" ht="21.75" customHeight="1">
      <c r="A118" s="13"/>
      <c r="B118" s="14"/>
      <c r="C118" s="13"/>
      <c r="D118" s="13"/>
      <c r="E118" s="13"/>
      <c r="F118" s="13"/>
      <c r="G118" s="13"/>
      <c r="H118" s="13"/>
      <c r="I118" s="13"/>
      <c r="J118" s="13"/>
      <c r="K118" s="16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</row>
    <row r="119" ht="6.75" customHeight="1">
      <c r="A119" s="13"/>
      <c r="B119" s="51"/>
      <c r="C119" s="52"/>
      <c r="D119" s="52"/>
      <c r="E119" s="52"/>
      <c r="F119" s="52"/>
      <c r="G119" s="52"/>
      <c r="H119" s="52"/>
      <c r="I119" s="52"/>
      <c r="J119" s="52"/>
      <c r="K119" s="5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</row>
    <row r="120" ht="15.75" customHeight="1"/>
    <row r="121" ht="15.75" customHeight="1"/>
    <row r="122" ht="15.75" customHeight="1"/>
    <row r="123" ht="6.75" customHeight="1">
      <c r="A123" s="13"/>
      <c r="B123" s="54"/>
      <c r="C123" s="55"/>
      <c r="D123" s="55"/>
      <c r="E123" s="55"/>
      <c r="F123" s="55"/>
      <c r="G123" s="55"/>
      <c r="H123" s="55"/>
      <c r="I123" s="55"/>
      <c r="J123" s="55"/>
      <c r="K123" s="56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</row>
    <row r="124" ht="24.75" customHeight="1">
      <c r="A124" s="13"/>
      <c r="B124" s="14"/>
      <c r="C124" s="8" t="s">
        <v>65</v>
      </c>
      <c r="D124" s="13"/>
      <c r="E124" s="13"/>
      <c r="F124" s="13"/>
      <c r="G124" s="13"/>
      <c r="H124" s="13"/>
      <c r="I124" s="13"/>
      <c r="J124" s="13"/>
      <c r="K124" s="16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</row>
    <row r="125" ht="6.75" customHeight="1">
      <c r="A125" s="13"/>
      <c r="B125" s="14"/>
      <c r="C125" s="13"/>
      <c r="D125" s="13"/>
      <c r="E125" s="13"/>
      <c r="F125" s="13"/>
      <c r="G125" s="13"/>
      <c r="H125" s="13"/>
      <c r="I125" s="13"/>
      <c r="J125" s="13"/>
      <c r="K125" s="16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</row>
    <row r="126" ht="12.0" customHeight="1">
      <c r="A126" s="13"/>
      <c r="B126" s="14"/>
      <c r="C126" s="10" t="s">
        <v>5</v>
      </c>
      <c r="D126" s="13"/>
      <c r="E126" s="13"/>
      <c r="F126" s="13"/>
      <c r="G126" s="13"/>
      <c r="H126" s="13"/>
      <c r="I126" s="13"/>
      <c r="J126" s="13"/>
      <c r="K126" s="16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</row>
    <row r="127" ht="16.5" customHeight="1">
      <c r="A127" s="13"/>
      <c r="B127" s="14"/>
      <c r="C127" s="13"/>
      <c r="D127" s="13"/>
      <c r="E127" s="12" t="str">
        <f>E7</f>
        <v>OA  A JAZYKOVÁ ŠKOLA S PRÁVEM SJZ PARDUBICE, Štefánikova 325</v>
      </c>
      <c r="I127" s="13"/>
      <c r="J127" s="13"/>
      <c r="K127" s="16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</row>
    <row r="128" ht="12.0" customHeight="1">
      <c r="B128" s="7"/>
      <c r="C128" s="10" t="s">
        <v>7</v>
      </c>
      <c r="K128" s="9"/>
    </row>
    <row r="129" ht="16.5" customHeight="1">
      <c r="B129" s="7"/>
      <c r="E129" s="12" t="s">
        <v>66</v>
      </c>
      <c r="K129" s="9"/>
    </row>
    <row r="130" ht="12.0" customHeight="1">
      <c r="B130" s="7"/>
      <c r="C130" s="10" t="s">
        <v>8</v>
      </c>
      <c r="K130" s="9"/>
    </row>
    <row r="131" ht="16.5" customHeight="1">
      <c r="A131" s="13"/>
      <c r="B131" s="14"/>
      <c r="C131" s="13"/>
      <c r="D131" s="13"/>
      <c r="E131" s="33" t="s">
        <v>67</v>
      </c>
      <c r="I131" s="13"/>
      <c r="J131" s="13"/>
      <c r="K131" s="16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</row>
    <row r="132" ht="12.0" customHeight="1">
      <c r="A132" s="13"/>
      <c r="B132" s="14"/>
      <c r="C132" s="10" t="s">
        <v>10</v>
      </c>
      <c r="D132" s="13"/>
      <c r="E132" s="13"/>
      <c r="F132" s="13"/>
      <c r="G132" s="13"/>
      <c r="H132" s="13"/>
      <c r="I132" s="13"/>
      <c r="J132" s="13"/>
      <c r="K132" s="16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</row>
    <row r="133" ht="16.5" customHeight="1">
      <c r="A133" s="13"/>
      <c r="B133" s="14"/>
      <c r="C133" s="13"/>
      <c r="D133" s="13"/>
      <c r="E133" s="17" t="str">
        <f>E13</f>
        <v/>
      </c>
      <c r="I133" s="13"/>
      <c r="J133" s="13"/>
      <c r="K133" s="16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</row>
    <row r="134" ht="6.75" customHeight="1">
      <c r="A134" s="13"/>
      <c r="B134" s="14"/>
      <c r="C134" s="13"/>
      <c r="D134" s="13"/>
      <c r="E134" s="13"/>
      <c r="F134" s="13"/>
      <c r="G134" s="13"/>
      <c r="H134" s="13"/>
      <c r="I134" s="13"/>
      <c r="J134" s="13"/>
      <c r="K134" s="16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</row>
    <row r="135" ht="12.0" customHeight="1">
      <c r="A135" s="13"/>
      <c r="B135" s="14"/>
      <c r="C135" s="10" t="s">
        <v>14</v>
      </c>
      <c r="D135" s="13"/>
      <c r="E135" s="13"/>
      <c r="F135" s="18" t="str">
        <f>F16</f>
        <v> </v>
      </c>
      <c r="G135" s="13"/>
      <c r="H135" s="13"/>
      <c r="I135" s="10" t="s">
        <v>16</v>
      </c>
      <c r="J135" s="19" t="str">
        <f>IF(J16="","",J16)</f>
        <v/>
      </c>
      <c r="K135" s="16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</row>
    <row r="136" ht="6.75" customHeight="1">
      <c r="A136" s="13"/>
      <c r="B136" s="14"/>
      <c r="C136" s="13"/>
      <c r="D136" s="13"/>
      <c r="E136" s="13"/>
      <c r="F136" s="13"/>
      <c r="G136" s="13"/>
      <c r="H136" s="13"/>
      <c r="I136" s="13"/>
      <c r="J136" s="13"/>
      <c r="K136" s="16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</row>
    <row r="137" ht="15.0" customHeight="1">
      <c r="A137" s="13"/>
      <c r="B137" s="14"/>
      <c r="C137" s="10" t="s">
        <v>17</v>
      </c>
      <c r="D137" s="13"/>
      <c r="E137" s="13"/>
      <c r="F137" s="18" t="str">
        <f>E19</f>
        <v> </v>
      </c>
      <c r="G137" s="13"/>
      <c r="H137" s="13"/>
      <c r="I137" s="10" t="s">
        <v>21</v>
      </c>
      <c r="J137" s="26" t="str">
        <f>E25</f>
        <v> </v>
      </c>
      <c r="K137" s="16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</row>
    <row r="138" ht="15.0" customHeight="1">
      <c r="A138" s="13"/>
      <c r="B138" s="14"/>
      <c r="C138" s="10" t="s">
        <v>20</v>
      </c>
      <c r="D138" s="13"/>
      <c r="E138" s="13"/>
      <c r="F138" s="18" t="str">
        <f>IF(E22="","",E22)</f>
        <v/>
      </c>
      <c r="G138" s="13"/>
      <c r="H138" s="13"/>
      <c r="I138" s="10" t="s">
        <v>22</v>
      </c>
      <c r="J138" s="26" t="str">
        <f>E28</f>
        <v> </v>
      </c>
      <c r="K138" s="16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</row>
    <row r="139" ht="9.75" customHeight="1">
      <c r="A139" s="13"/>
      <c r="B139" s="14"/>
      <c r="C139" s="13"/>
      <c r="D139" s="13"/>
      <c r="E139" s="13"/>
      <c r="F139" s="13"/>
      <c r="G139" s="13"/>
      <c r="H139" s="13"/>
      <c r="I139" s="13"/>
      <c r="J139" s="13"/>
      <c r="K139" s="16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</row>
    <row r="140" ht="29.25" customHeight="1">
      <c r="A140" s="73"/>
      <c r="B140" s="74"/>
      <c r="C140" s="75" t="s">
        <v>68</v>
      </c>
      <c r="D140" s="76" t="s">
        <v>69</v>
      </c>
      <c r="E140" s="76" t="s">
        <v>70</v>
      </c>
      <c r="F140" s="76" t="s">
        <v>71</v>
      </c>
      <c r="G140" s="76" t="s">
        <v>72</v>
      </c>
      <c r="H140" s="76" t="s">
        <v>73</v>
      </c>
      <c r="I140" s="76" t="s">
        <v>74</v>
      </c>
      <c r="J140" s="76" t="s">
        <v>45</v>
      </c>
      <c r="K140" s="77" t="s">
        <v>75</v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</row>
    <row r="141" ht="22.5" customHeight="1">
      <c r="A141" s="13"/>
      <c r="B141" s="14"/>
      <c r="C141" s="78" t="s">
        <v>76</v>
      </c>
      <c r="D141" s="13"/>
      <c r="E141" s="13"/>
      <c r="F141" s="13"/>
      <c r="G141" s="13"/>
      <c r="H141" s="13"/>
      <c r="I141" s="13"/>
      <c r="J141" s="79">
        <f>J174+J142</f>
        <v>0</v>
      </c>
      <c r="K141" s="16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2" t="s">
        <v>77</v>
      </c>
      <c r="AG141" s="2" t="s">
        <v>47</v>
      </c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80" t="str">
        <f>#REF!+AW240+AW243</f>
        <v>#REF!</v>
      </c>
      <c r="AX141" s="13"/>
      <c r="AY141" s="13"/>
    </row>
    <row r="142" ht="22.5" customHeight="1">
      <c r="A142" s="13"/>
      <c r="B142" s="14"/>
      <c r="C142" s="81"/>
      <c r="D142" s="82" t="s">
        <v>77</v>
      </c>
      <c r="E142" s="83" t="s">
        <v>78</v>
      </c>
      <c r="F142" s="83" t="s">
        <v>79</v>
      </c>
      <c r="G142" s="81"/>
      <c r="H142" s="81"/>
      <c r="I142" s="81"/>
      <c r="J142" s="84">
        <f>J143+J147+J159+J172</f>
        <v>0</v>
      </c>
      <c r="K142" s="16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2"/>
      <c r="AG142" s="2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80"/>
      <c r="AX142" s="13"/>
      <c r="AY142" s="13"/>
    </row>
    <row r="143" ht="15.75" customHeight="1">
      <c r="A143" s="13"/>
      <c r="B143" s="14"/>
      <c r="C143" s="81"/>
      <c r="D143" s="82" t="s">
        <v>77</v>
      </c>
      <c r="E143" s="85" t="s">
        <v>80</v>
      </c>
      <c r="F143" s="85" t="s">
        <v>81</v>
      </c>
      <c r="G143" s="81"/>
      <c r="H143" s="81"/>
      <c r="I143" s="81"/>
      <c r="J143" s="86">
        <f>SUM(J144:J146)</f>
        <v>0</v>
      </c>
      <c r="K143" s="87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2"/>
      <c r="AG143" s="2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80"/>
      <c r="AX143" s="13"/>
      <c r="AY143" s="13"/>
    </row>
    <row r="144" ht="22.5" customHeight="1">
      <c r="A144" s="13"/>
      <c r="B144" s="14"/>
      <c r="C144" s="88">
        <v>1.0</v>
      </c>
      <c r="D144" s="88" t="s">
        <v>82</v>
      </c>
      <c r="E144" s="89" t="s">
        <v>83</v>
      </c>
      <c r="F144" s="90" t="s">
        <v>84</v>
      </c>
      <c r="G144" s="91" t="s">
        <v>85</v>
      </c>
      <c r="H144" s="92">
        <v>75.0</v>
      </c>
      <c r="I144" s="93">
        <v>0.0</v>
      </c>
      <c r="J144" s="94">
        <f t="shared" ref="J144:J146" si="4">H144*I144</f>
        <v>0</v>
      </c>
      <c r="K144" s="95" t="s">
        <v>86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2"/>
      <c r="AG144" s="2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80"/>
      <c r="AX144" s="13"/>
      <c r="AY144" s="13"/>
    </row>
    <row r="145" ht="22.5" customHeight="1">
      <c r="A145" s="13"/>
      <c r="B145" s="14"/>
      <c r="C145" s="88">
        <v>2.0</v>
      </c>
      <c r="D145" s="88" t="s">
        <v>82</v>
      </c>
      <c r="E145" s="89" t="s">
        <v>87</v>
      </c>
      <c r="F145" s="90" t="s">
        <v>88</v>
      </c>
      <c r="G145" s="91" t="s">
        <v>85</v>
      </c>
      <c r="H145" s="92">
        <v>45.0</v>
      </c>
      <c r="I145" s="93">
        <v>0.0</v>
      </c>
      <c r="J145" s="94">
        <f t="shared" si="4"/>
        <v>0</v>
      </c>
      <c r="K145" s="95" t="s">
        <v>86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2"/>
      <c r="AG145" s="2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80"/>
      <c r="AX145" s="13"/>
      <c r="AY145" s="13"/>
    </row>
    <row r="146" ht="22.5" customHeight="1">
      <c r="A146" s="13"/>
      <c r="B146" s="14"/>
      <c r="C146" s="88">
        <v>3.0</v>
      </c>
      <c r="D146" s="88" t="s">
        <v>82</v>
      </c>
      <c r="E146" s="89" t="s">
        <v>89</v>
      </c>
      <c r="F146" s="90" t="s">
        <v>90</v>
      </c>
      <c r="G146" s="91" t="s">
        <v>85</v>
      </c>
      <c r="H146" s="92">
        <v>23.6</v>
      </c>
      <c r="I146" s="93">
        <v>0.0</v>
      </c>
      <c r="J146" s="94">
        <f t="shared" si="4"/>
        <v>0</v>
      </c>
      <c r="K146" s="95" t="s">
        <v>86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2"/>
      <c r="AG146" s="2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80"/>
      <c r="AX146" s="13"/>
      <c r="AY146" s="13"/>
    </row>
    <row r="147" ht="15.75" customHeight="1">
      <c r="A147" s="13"/>
      <c r="B147" s="14"/>
      <c r="C147" s="81"/>
      <c r="D147" s="82" t="s">
        <v>77</v>
      </c>
      <c r="E147" s="85" t="s">
        <v>91</v>
      </c>
      <c r="F147" s="85" t="s">
        <v>92</v>
      </c>
      <c r="G147" s="81"/>
      <c r="H147" s="81"/>
      <c r="I147" s="81"/>
      <c r="J147" s="86">
        <f>SUM(J148:J158)</f>
        <v>0</v>
      </c>
      <c r="K147" s="16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2"/>
      <c r="AG147" s="2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80"/>
      <c r="AX147" s="13"/>
      <c r="AY147" s="13"/>
    </row>
    <row r="148" ht="22.5" customHeight="1">
      <c r="A148" s="13"/>
      <c r="B148" s="14"/>
      <c r="C148" s="88">
        <v>4.0</v>
      </c>
      <c r="D148" s="88" t="s">
        <v>82</v>
      </c>
      <c r="E148" s="89" t="s">
        <v>93</v>
      </c>
      <c r="F148" s="90" t="s">
        <v>94</v>
      </c>
      <c r="G148" s="91" t="s">
        <v>85</v>
      </c>
      <c r="H148" s="92">
        <v>12.6</v>
      </c>
      <c r="I148" s="93">
        <v>0.0</v>
      </c>
      <c r="J148" s="94">
        <f t="shared" ref="J148:J158" si="5">H148*I148</f>
        <v>0</v>
      </c>
      <c r="K148" s="95" t="s">
        <v>86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2"/>
      <c r="AG148" s="2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80"/>
      <c r="AX148" s="13"/>
      <c r="AY148" s="13"/>
    </row>
    <row r="149" ht="22.5" customHeight="1">
      <c r="A149" s="13"/>
      <c r="B149" s="14"/>
      <c r="C149" s="88">
        <v>5.0</v>
      </c>
      <c r="D149" s="88" t="s">
        <v>82</v>
      </c>
      <c r="E149" s="89" t="s">
        <v>95</v>
      </c>
      <c r="F149" s="90" t="s">
        <v>96</v>
      </c>
      <c r="G149" s="91" t="s">
        <v>97</v>
      </c>
      <c r="H149" s="92">
        <v>6.2</v>
      </c>
      <c r="I149" s="93">
        <v>0.0</v>
      </c>
      <c r="J149" s="94">
        <f t="shared" si="5"/>
        <v>0</v>
      </c>
      <c r="K149" s="95" t="s">
        <v>86</v>
      </c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2"/>
      <c r="AG149" s="2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80"/>
      <c r="AX149" s="13"/>
      <c r="AY149" s="13"/>
    </row>
    <row r="150" ht="22.5" customHeight="1">
      <c r="A150" s="13"/>
      <c r="B150" s="14"/>
      <c r="C150" s="88">
        <v>6.0</v>
      </c>
      <c r="D150" s="88" t="s">
        <v>82</v>
      </c>
      <c r="E150" s="89" t="s">
        <v>98</v>
      </c>
      <c r="F150" s="90" t="s">
        <v>99</v>
      </c>
      <c r="G150" s="91" t="s">
        <v>97</v>
      </c>
      <c r="H150" s="92">
        <v>103.0</v>
      </c>
      <c r="I150" s="93">
        <v>0.0</v>
      </c>
      <c r="J150" s="94">
        <f t="shared" si="5"/>
        <v>0</v>
      </c>
      <c r="K150" s="95" t="s">
        <v>86</v>
      </c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2"/>
      <c r="AG150" s="2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80"/>
      <c r="AX150" s="13"/>
      <c r="AY150" s="13"/>
    </row>
    <row r="151" ht="22.5" customHeight="1">
      <c r="A151" s="13"/>
      <c r="B151" s="14"/>
      <c r="C151" s="88">
        <v>7.0</v>
      </c>
      <c r="D151" s="88" t="s">
        <v>82</v>
      </c>
      <c r="E151" s="89" t="s">
        <v>100</v>
      </c>
      <c r="F151" s="90" t="s">
        <v>101</v>
      </c>
      <c r="G151" s="91" t="s">
        <v>97</v>
      </c>
      <c r="H151" s="92">
        <v>95.0</v>
      </c>
      <c r="I151" s="93">
        <v>0.0</v>
      </c>
      <c r="J151" s="94">
        <f t="shared" si="5"/>
        <v>0</v>
      </c>
      <c r="K151" s="95" t="s">
        <v>86</v>
      </c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2"/>
      <c r="AG151" s="2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80"/>
      <c r="AX151" s="13"/>
      <c r="AY151" s="13"/>
    </row>
    <row r="152" ht="22.5" customHeight="1">
      <c r="A152" s="13"/>
      <c r="B152" s="14"/>
      <c r="C152" s="88">
        <v>8.0</v>
      </c>
      <c r="D152" s="88" t="s">
        <v>82</v>
      </c>
      <c r="E152" s="89" t="s">
        <v>102</v>
      </c>
      <c r="F152" s="90" t="s">
        <v>103</v>
      </c>
      <c r="G152" s="91" t="s">
        <v>97</v>
      </c>
      <c r="H152" s="92">
        <v>38.0</v>
      </c>
      <c r="I152" s="93">
        <v>0.0</v>
      </c>
      <c r="J152" s="94">
        <f t="shared" si="5"/>
        <v>0</v>
      </c>
      <c r="K152" s="95" t="s">
        <v>86</v>
      </c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2"/>
      <c r="AG152" s="2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80"/>
      <c r="AX152" s="13"/>
      <c r="AY152" s="13"/>
    </row>
    <row r="153" ht="22.5" customHeight="1">
      <c r="A153" s="13"/>
      <c r="B153" s="14"/>
      <c r="C153" s="88">
        <v>9.0</v>
      </c>
      <c r="D153" s="88" t="s">
        <v>82</v>
      </c>
      <c r="E153" s="89" t="s">
        <v>104</v>
      </c>
      <c r="F153" s="90" t="s">
        <v>105</v>
      </c>
      <c r="G153" s="91" t="s">
        <v>85</v>
      </c>
      <c r="H153" s="92">
        <v>17.0</v>
      </c>
      <c r="I153" s="93">
        <v>0.0</v>
      </c>
      <c r="J153" s="94">
        <f t="shared" si="5"/>
        <v>0</v>
      </c>
      <c r="K153" s="95" t="s">
        <v>86</v>
      </c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2"/>
      <c r="AG153" s="2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80"/>
      <c r="AX153" s="13"/>
      <c r="AY153" s="13"/>
    </row>
    <row r="154" ht="22.5" customHeight="1">
      <c r="A154" s="13"/>
      <c r="B154" s="14"/>
      <c r="C154" s="88">
        <v>10.0</v>
      </c>
      <c r="D154" s="88" t="s">
        <v>82</v>
      </c>
      <c r="E154" s="89" t="s">
        <v>106</v>
      </c>
      <c r="F154" s="90" t="s">
        <v>107</v>
      </c>
      <c r="G154" s="91" t="s">
        <v>108</v>
      </c>
      <c r="H154" s="92">
        <v>1.0</v>
      </c>
      <c r="I154" s="93">
        <v>0.0</v>
      </c>
      <c r="J154" s="94">
        <f t="shared" si="5"/>
        <v>0</v>
      </c>
      <c r="K154" s="16" t="s">
        <v>109</v>
      </c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2"/>
      <c r="AG154" s="2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80"/>
      <c r="AX154" s="13"/>
      <c r="AY154" s="13"/>
    </row>
    <row r="155" ht="22.5" customHeight="1">
      <c r="A155" s="13"/>
      <c r="B155" s="14"/>
      <c r="C155" s="88">
        <v>11.0</v>
      </c>
      <c r="D155" s="88" t="s">
        <v>82</v>
      </c>
      <c r="E155" s="89" t="s">
        <v>83</v>
      </c>
      <c r="F155" s="90" t="s">
        <v>110</v>
      </c>
      <c r="G155" s="91" t="s">
        <v>111</v>
      </c>
      <c r="H155" s="92">
        <v>7.0</v>
      </c>
      <c r="I155" s="93">
        <v>0.0</v>
      </c>
      <c r="J155" s="94">
        <f t="shared" si="5"/>
        <v>0</v>
      </c>
      <c r="K155" s="95" t="s">
        <v>109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2"/>
      <c r="AG155" s="2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80"/>
      <c r="AX155" s="13"/>
      <c r="AY155" s="13"/>
    </row>
    <row r="156" ht="22.5" customHeight="1">
      <c r="A156" s="13"/>
      <c r="B156" s="14"/>
      <c r="C156" s="88">
        <v>12.0</v>
      </c>
      <c r="D156" s="88" t="s">
        <v>82</v>
      </c>
      <c r="E156" s="89" t="s">
        <v>87</v>
      </c>
      <c r="F156" s="90" t="s">
        <v>88</v>
      </c>
      <c r="G156" s="91" t="s">
        <v>85</v>
      </c>
      <c r="H156" s="92">
        <v>25.0</v>
      </c>
      <c r="I156" s="93">
        <v>0.0</v>
      </c>
      <c r="J156" s="94">
        <f t="shared" si="5"/>
        <v>0</v>
      </c>
      <c r="K156" s="95" t="s">
        <v>86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2"/>
      <c r="AG156" s="2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80"/>
      <c r="AX156" s="13"/>
      <c r="AY156" s="13"/>
    </row>
    <row r="157" ht="22.5" customHeight="1">
      <c r="A157" s="13"/>
      <c r="B157" s="14"/>
      <c r="C157" s="88">
        <v>13.0</v>
      </c>
      <c r="D157" s="88" t="s">
        <v>82</v>
      </c>
      <c r="E157" s="89" t="s">
        <v>112</v>
      </c>
      <c r="F157" s="90" t="s">
        <v>113</v>
      </c>
      <c r="G157" s="91" t="s">
        <v>85</v>
      </c>
      <c r="H157" s="92">
        <v>17.0</v>
      </c>
      <c r="I157" s="93">
        <v>0.0</v>
      </c>
      <c r="J157" s="94">
        <f t="shared" si="5"/>
        <v>0</v>
      </c>
      <c r="K157" s="96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2"/>
      <c r="AG157" s="2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80"/>
      <c r="AX157" s="13"/>
      <c r="AY157" s="13"/>
    </row>
    <row r="158" ht="22.5" customHeight="1">
      <c r="A158" s="13"/>
      <c r="B158" s="14"/>
      <c r="C158" s="97">
        <v>14.0</v>
      </c>
      <c r="D158" s="97" t="s">
        <v>114</v>
      </c>
      <c r="E158" s="98" t="s">
        <v>115</v>
      </c>
      <c r="F158" s="99" t="s">
        <v>116</v>
      </c>
      <c r="G158" s="100" t="s">
        <v>85</v>
      </c>
      <c r="H158" s="101">
        <v>19.0</v>
      </c>
      <c r="I158" s="102">
        <v>0.0</v>
      </c>
      <c r="J158" s="94">
        <f t="shared" si="5"/>
        <v>0</v>
      </c>
      <c r="K158" s="96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2"/>
      <c r="AG158" s="2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80"/>
      <c r="AX158" s="13"/>
      <c r="AY158" s="13"/>
    </row>
    <row r="159" ht="15.75" customHeight="1">
      <c r="A159" s="13"/>
      <c r="B159" s="14"/>
      <c r="C159" s="81"/>
      <c r="D159" s="82" t="s">
        <v>77</v>
      </c>
      <c r="E159" s="85" t="s">
        <v>117</v>
      </c>
      <c r="F159" s="85" t="s">
        <v>118</v>
      </c>
      <c r="G159" s="81"/>
      <c r="H159" s="81"/>
      <c r="I159" s="81"/>
      <c r="J159" s="86">
        <f>SUM(J160:J171)</f>
        <v>0</v>
      </c>
      <c r="K159" s="87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2"/>
      <c r="AG159" s="2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80"/>
      <c r="AX159" s="13"/>
      <c r="AY159" s="13"/>
    </row>
    <row r="160" ht="22.5" customHeight="1">
      <c r="A160" s="13"/>
      <c r="B160" s="14"/>
      <c r="C160" s="88">
        <v>15.0</v>
      </c>
      <c r="D160" s="88" t="s">
        <v>82</v>
      </c>
      <c r="E160" s="89" t="s">
        <v>119</v>
      </c>
      <c r="F160" s="90" t="s">
        <v>120</v>
      </c>
      <c r="G160" s="91" t="s">
        <v>121</v>
      </c>
      <c r="H160" s="92">
        <v>10.2</v>
      </c>
      <c r="I160" s="93">
        <v>0.0</v>
      </c>
      <c r="J160" s="94">
        <f>H160*I160</f>
        <v>0</v>
      </c>
      <c r="K160" s="95" t="s">
        <v>86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2"/>
      <c r="AG160" s="2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80"/>
      <c r="AX160" s="13"/>
      <c r="AY160" s="13"/>
    </row>
    <row r="161" ht="30.0" customHeight="1">
      <c r="A161" s="13"/>
      <c r="B161" s="14"/>
      <c r="C161" s="13"/>
      <c r="D161" s="103" t="s">
        <v>122</v>
      </c>
      <c r="E161" s="13"/>
      <c r="F161" s="104" t="s">
        <v>123</v>
      </c>
      <c r="G161" s="13"/>
      <c r="H161" s="13"/>
      <c r="I161" s="13"/>
      <c r="J161" s="13"/>
      <c r="K161" s="16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2"/>
      <c r="AG161" s="2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80"/>
      <c r="AX161" s="13"/>
      <c r="AY161" s="13"/>
    </row>
    <row r="162" ht="22.5" customHeight="1">
      <c r="A162" s="13"/>
      <c r="B162" s="14"/>
      <c r="C162" s="88">
        <v>16.0</v>
      </c>
      <c r="D162" s="88" t="s">
        <v>82</v>
      </c>
      <c r="E162" s="89" t="s">
        <v>124</v>
      </c>
      <c r="F162" s="90" t="s">
        <v>125</v>
      </c>
      <c r="G162" s="91" t="s">
        <v>121</v>
      </c>
      <c r="H162" s="92">
        <f>10.2*5</f>
        <v>51</v>
      </c>
      <c r="I162" s="93">
        <v>0.0</v>
      </c>
      <c r="J162" s="94">
        <f>H162*I162</f>
        <v>0</v>
      </c>
      <c r="K162" s="95" t="s">
        <v>86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2"/>
      <c r="AG162" s="2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80"/>
      <c r="AX162" s="13"/>
      <c r="AY162" s="13"/>
    </row>
    <row r="163" ht="15.75" customHeight="1">
      <c r="A163" s="13"/>
      <c r="B163" s="14"/>
      <c r="C163" s="13"/>
      <c r="D163" s="103" t="s">
        <v>122</v>
      </c>
      <c r="E163" s="13"/>
      <c r="F163" s="104" t="s">
        <v>126</v>
      </c>
      <c r="G163" s="13"/>
      <c r="H163" s="13"/>
      <c r="I163" s="13"/>
      <c r="J163" s="13"/>
      <c r="K163" s="16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2"/>
      <c r="AG163" s="2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80"/>
      <c r="AX163" s="13"/>
      <c r="AY163" s="13"/>
    </row>
    <row r="164" ht="22.5" customHeight="1">
      <c r="A164" s="13"/>
      <c r="B164" s="14"/>
      <c r="C164" s="105"/>
      <c r="D164" s="103" t="s">
        <v>127</v>
      </c>
      <c r="E164" s="105"/>
      <c r="F164" s="106" t="s">
        <v>128</v>
      </c>
      <c r="G164" s="105"/>
      <c r="H164" s="107">
        <v>8416.895</v>
      </c>
      <c r="I164" s="105"/>
      <c r="J164" s="105"/>
      <c r="K164" s="108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2"/>
      <c r="AG164" s="2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80"/>
      <c r="AX164" s="13"/>
      <c r="AY164" s="13"/>
    </row>
    <row r="165" ht="22.5" customHeight="1">
      <c r="A165" s="13"/>
      <c r="B165" s="14"/>
      <c r="C165" s="88">
        <v>17.0</v>
      </c>
      <c r="D165" s="88" t="s">
        <v>82</v>
      </c>
      <c r="E165" s="89" t="s">
        <v>129</v>
      </c>
      <c r="F165" s="90" t="s">
        <v>130</v>
      </c>
      <c r="G165" s="91" t="s">
        <v>121</v>
      </c>
      <c r="H165" s="92">
        <v>10.2</v>
      </c>
      <c r="I165" s="93">
        <v>0.0</v>
      </c>
      <c r="J165" s="94">
        <f>H165*I165</f>
        <v>0</v>
      </c>
      <c r="K165" s="95" t="s">
        <v>86</v>
      </c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2"/>
      <c r="AG165" s="2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80"/>
      <c r="AX165" s="13"/>
      <c r="AY165" s="13"/>
    </row>
    <row r="166" ht="22.5" customHeight="1">
      <c r="A166" s="13"/>
      <c r="B166" s="14"/>
      <c r="C166" s="13"/>
      <c r="D166" s="103" t="s">
        <v>122</v>
      </c>
      <c r="E166" s="13"/>
      <c r="F166" s="104" t="s">
        <v>131</v>
      </c>
      <c r="G166" s="13"/>
      <c r="H166" s="13"/>
      <c r="I166" s="13"/>
      <c r="J166" s="13"/>
      <c r="K166" s="16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2"/>
      <c r="AG166" s="2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80"/>
      <c r="AX166" s="13"/>
      <c r="AY166" s="13"/>
    </row>
    <row r="167" ht="22.5" customHeight="1">
      <c r="A167" s="13"/>
      <c r="B167" s="14"/>
      <c r="C167" s="88">
        <v>18.0</v>
      </c>
      <c r="D167" s="88" t="s">
        <v>82</v>
      </c>
      <c r="E167" s="89" t="s">
        <v>132</v>
      </c>
      <c r="F167" s="90" t="s">
        <v>133</v>
      </c>
      <c r="G167" s="91" t="s">
        <v>121</v>
      </c>
      <c r="H167" s="92">
        <f>10.2*19</f>
        <v>193.8</v>
      </c>
      <c r="I167" s="93">
        <v>0.0</v>
      </c>
      <c r="J167" s="94">
        <f>H167*I167</f>
        <v>0</v>
      </c>
      <c r="K167" s="95" t="s">
        <v>86</v>
      </c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2"/>
      <c r="AG167" s="2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80"/>
      <c r="AX167" s="13"/>
      <c r="AY167" s="13"/>
    </row>
    <row r="168" ht="15.75" customHeight="1">
      <c r="A168" s="13"/>
      <c r="B168" s="14"/>
      <c r="C168" s="13"/>
      <c r="D168" s="103" t="s">
        <v>122</v>
      </c>
      <c r="E168" s="13"/>
      <c r="F168" s="104" t="s">
        <v>134</v>
      </c>
      <c r="G168" s="13"/>
      <c r="H168" s="13"/>
      <c r="I168" s="13"/>
      <c r="J168" s="13"/>
      <c r="K168" s="16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2"/>
      <c r="AG168" s="2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80"/>
      <c r="AX168" s="13"/>
      <c r="AY168" s="13"/>
    </row>
    <row r="169" ht="22.5" customHeight="1">
      <c r="A169" s="13"/>
      <c r="B169" s="14"/>
      <c r="C169" s="105"/>
      <c r="D169" s="103" t="s">
        <v>127</v>
      </c>
      <c r="E169" s="105"/>
      <c r="F169" s="106" t="s">
        <v>135</v>
      </c>
      <c r="G169" s="105"/>
      <c r="H169" s="107">
        <v>193.8</v>
      </c>
      <c r="I169" s="105"/>
      <c r="J169" s="105"/>
      <c r="K169" s="108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2"/>
      <c r="AG169" s="2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80"/>
      <c r="AX169" s="13"/>
      <c r="AY169" s="13"/>
    </row>
    <row r="170" ht="22.5" customHeight="1">
      <c r="A170" s="13"/>
      <c r="B170" s="14"/>
      <c r="C170" s="88">
        <v>19.0</v>
      </c>
      <c r="D170" s="88" t="s">
        <v>82</v>
      </c>
      <c r="E170" s="89" t="s">
        <v>136</v>
      </c>
      <c r="F170" s="90" t="s">
        <v>137</v>
      </c>
      <c r="G170" s="91" t="s">
        <v>121</v>
      </c>
      <c r="H170" s="92">
        <v>10.2</v>
      </c>
      <c r="I170" s="93">
        <v>0.0</v>
      </c>
      <c r="J170" s="94">
        <f t="shared" ref="J170:J171" si="6">H170*I170</f>
        <v>0</v>
      </c>
      <c r="K170" s="95" t="s">
        <v>86</v>
      </c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2"/>
      <c r="AG170" s="2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80"/>
      <c r="AX170" s="13"/>
      <c r="AY170" s="13"/>
    </row>
    <row r="171" ht="22.5" customHeight="1">
      <c r="A171" s="13"/>
      <c r="B171" s="14"/>
      <c r="C171" s="88">
        <v>20.0</v>
      </c>
      <c r="D171" s="88" t="s">
        <v>82</v>
      </c>
      <c r="E171" s="89" t="s">
        <v>138</v>
      </c>
      <c r="F171" s="90" t="s">
        <v>139</v>
      </c>
      <c r="G171" s="91" t="s">
        <v>121</v>
      </c>
      <c r="H171" s="92">
        <v>10.2</v>
      </c>
      <c r="I171" s="93">
        <v>0.0</v>
      </c>
      <c r="J171" s="94">
        <f t="shared" si="6"/>
        <v>0</v>
      </c>
      <c r="K171" s="95" t="s">
        <v>86</v>
      </c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2"/>
      <c r="AG171" s="2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80"/>
      <c r="AX171" s="13"/>
      <c r="AY171" s="13"/>
    </row>
    <row r="172" ht="22.5" customHeight="1">
      <c r="A172" s="13"/>
      <c r="B172" s="109"/>
      <c r="C172" s="81"/>
      <c r="D172" s="82" t="s">
        <v>77</v>
      </c>
      <c r="E172" s="85" t="s">
        <v>140</v>
      </c>
      <c r="F172" s="85" t="s">
        <v>141</v>
      </c>
      <c r="G172" s="81"/>
      <c r="H172" s="81"/>
      <c r="I172" s="81"/>
      <c r="J172" s="86">
        <f>SUM(J173)</f>
        <v>0</v>
      </c>
      <c r="K172" s="16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2"/>
      <c r="AG172" s="2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80"/>
      <c r="AX172" s="13"/>
      <c r="AY172" s="13"/>
    </row>
    <row r="173" ht="22.5" customHeight="1">
      <c r="A173" s="13"/>
      <c r="B173" s="14"/>
      <c r="C173" s="88">
        <v>21.0</v>
      </c>
      <c r="D173" s="88" t="s">
        <v>82</v>
      </c>
      <c r="E173" s="89" t="s">
        <v>142</v>
      </c>
      <c r="F173" s="90" t="s">
        <v>143</v>
      </c>
      <c r="G173" s="91" t="s">
        <v>121</v>
      </c>
      <c r="H173" s="92">
        <v>7.3</v>
      </c>
      <c r="I173" s="93">
        <v>0.0</v>
      </c>
      <c r="J173" s="94">
        <f>I173*H173</f>
        <v>0</v>
      </c>
      <c r="K173" s="95" t="s">
        <v>86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2"/>
      <c r="AG173" s="2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80"/>
      <c r="AX173" s="13"/>
      <c r="AY173" s="13"/>
    </row>
    <row r="174" ht="22.5" customHeight="1">
      <c r="A174" s="13"/>
      <c r="B174" s="14"/>
      <c r="C174" s="81"/>
      <c r="D174" s="82" t="s">
        <v>77</v>
      </c>
      <c r="E174" s="83" t="s">
        <v>144</v>
      </c>
      <c r="F174" s="83" t="s">
        <v>145</v>
      </c>
      <c r="G174" s="81"/>
      <c r="H174" s="81"/>
      <c r="I174" s="81"/>
      <c r="J174" s="84">
        <f>J175+J179+J184+J199+J213+J226+J232</f>
        <v>0</v>
      </c>
      <c r="K174" s="96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2"/>
      <c r="AG174" s="2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80"/>
      <c r="AX174" s="13"/>
      <c r="AY174" s="13"/>
    </row>
    <row r="175" ht="22.5" customHeight="1">
      <c r="A175" s="13"/>
      <c r="B175" s="14"/>
      <c r="C175" s="81"/>
      <c r="D175" s="82" t="s">
        <v>77</v>
      </c>
      <c r="E175" s="85" t="s">
        <v>146</v>
      </c>
      <c r="F175" s="85" t="s">
        <v>147</v>
      </c>
      <c r="G175" s="81"/>
      <c r="H175" s="81"/>
      <c r="I175" s="81"/>
      <c r="J175" s="86">
        <f>SUM(J176:J178)</f>
        <v>0</v>
      </c>
      <c r="K175" s="16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2"/>
      <c r="AG175" s="2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80"/>
      <c r="AX175" s="13"/>
      <c r="AY175" s="13"/>
    </row>
    <row r="176" ht="22.5" customHeight="1">
      <c r="A176" s="13"/>
      <c r="B176" s="14"/>
      <c r="C176" s="88">
        <v>22.0</v>
      </c>
      <c r="D176" s="88" t="s">
        <v>82</v>
      </c>
      <c r="E176" s="89" t="s">
        <v>148</v>
      </c>
      <c r="F176" s="90" t="s">
        <v>149</v>
      </c>
      <c r="G176" s="91" t="s">
        <v>85</v>
      </c>
      <c r="H176" s="92">
        <v>32.1</v>
      </c>
      <c r="I176" s="93">
        <v>0.0</v>
      </c>
      <c r="J176" s="94">
        <f t="shared" ref="J176:J178" si="7">H176*I176</f>
        <v>0</v>
      </c>
      <c r="K176" s="95" t="s">
        <v>86</v>
      </c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2"/>
      <c r="AG176" s="2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80"/>
      <c r="AX176" s="13"/>
      <c r="AY176" s="13"/>
    </row>
    <row r="177" ht="22.5" customHeight="1">
      <c r="A177" s="13"/>
      <c r="B177" s="14"/>
      <c r="C177" s="88">
        <v>23.0</v>
      </c>
      <c r="D177" s="88" t="s">
        <v>82</v>
      </c>
      <c r="E177" s="89" t="s">
        <v>150</v>
      </c>
      <c r="F177" s="90" t="s">
        <v>151</v>
      </c>
      <c r="G177" s="91" t="s">
        <v>85</v>
      </c>
      <c r="H177" s="92">
        <v>32.1</v>
      </c>
      <c r="I177" s="93">
        <v>0.0</v>
      </c>
      <c r="J177" s="94">
        <f t="shared" si="7"/>
        <v>0</v>
      </c>
      <c r="K177" s="95" t="s">
        <v>86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2"/>
      <c r="AG177" s="2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80"/>
      <c r="AX177" s="13"/>
      <c r="AY177" s="13"/>
    </row>
    <row r="178" ht="22.5" customHeight="1">
      <c r="A178" s="13"/>
      <c r="B178" s="14"/>
      <c r="C178" s="97">
        <v>24.0</v>
      </c>
      <c r="D178" s="97" t="s">
        <v>114</v>
      </c>
      <c r="E178" s="98" t="s">
        <v>152</v>
      </c>
      <c r="F178" s="99" t="s">
        <v>153</v>
      </c>
      <c r="G178" s="100" t="s">
        <v>85</v>
      </c>
      <c r="H178" s="101">
        <f>32.1*1.1</f>
        <v>35.31</v>
      </c>
      <c r="I178" s="102">
        <v>0.0</v>
      </c>
      <c r="J178" s="94">
        <f t="shared" si="7"/>
        <v>0</v>
      </c>
      <c r="K178" s="95" t="s">
        <v>86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2"/>
      <c r="AG178" s="2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80"/>
      <c r="AX178" s="13"/>
      <c r="AY178" s="13"/>
    </row>
    <row r="179" ht="22.5" customHeight="1">
      <c r="A179" s="13"/>
      <c r="B179" s="14"/>
      <c r="C179" s="81"/>
      <c r="D179" s="82" t="s">
        <v>77</v>
      </c>
      <c r="E179" s="85" t="s">
        <v>154</v>
      </c>
      <c r="F179" s="85" t="s">
        <v>155</v>
      </c>
      <c r="G179" s="81"/>
      <c r="H179" s="81"/>
      <c r="I179" s="81"/>
      <c r="J179" s="86">
        <f>SUM(J180:J183)</f>
        <v>0</v>
      </c>
      <c r="K179" s="16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2"/>
      <c r="AG179" s="2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80"/>
      <c r="AX179" s="13"/>
      <c r="AY179" s="13"/>
    </row>
    <row r="180" ht="22.5" customHeight="1">
      <c r="A180" s="13"/>
      <c r="B180" s="14"/>
      <c r="C180" s="88">
        <v>25.0</v>
      </c>
      <c r="D180" s="88" t="s">
        <v>82</v>
      </c>
      <c r="E180" s="89" t="s">
        <v>156</v>
      </c>
      <c r="F180" s="90" t="s">
        <v>157</v>
      </c>
      <c r="G180" s="91" t="s">
        <v>158</v>
      </c>
      <c r="H180" s="92">
        <v>7.0</v>
      </c>
      <c r="I180" s="93">
        <v>0.0</v>
      </c>
      <c r="J180" s="94">
        <f t="shared" ref="J180:J183" si="8">H180*I180</f>
        <v>0</v>
      </c>
      <c r="K180" s="95" t="s">
        <v>86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2"/>
      <c r="AG180" s="2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80"/>
      <c r="AX180" s="13"/>
      <c r="AY180" s="13"/>
    </row>
    <row r="181" ht="22.5" customHeight="1">
      <c r="A181" s="13"/>
      <c r="B181" s="14"/>
      <c r="C181" s="97">
        <v>26.0</v>
      </c>
      <c r="D181" s="97" t="s">
        <v>114</v>
      </c>
      <c r="E181" s="98" t="s">
        <v>159</v>
      </c>
      <c r="F181" s="99" t="s">
        <v>160</v>
      </c>
      <c r="G181" s="100" t="s">
        <v>158</v>
      </c>
      <c r="H181" s="101">
        <v>7.0</v>
      </c>
      <c r="I181" s="102">
        <v>0.0</v>
      </c>
      <c r="J181" s="94">
        <f t="shared" si="8"/>
        <v>0</v>
      </c>
      <c r="K181" s="95" t="s">
        <v>86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2"/>
      <c r="AG181" s="2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80"/>
      <c r="AX181" s="13"/>
      <c r="AY181" s="13"/>
    </row>
    <row r="182" ht="22.5" customHeight="1">
      <c r="A182" s="13"/>
      <c r="B182" s="14"/>
      <c r="C182" s="97">
        <v>27.0</v>
      </c>
      <c r="D182" s="97" t="s">
        <v>114</v>
      </c>
      <c r="E182" s="98" t="s">
        <v>161</v>
      </c>
      <c r="F182" s="99" t="s">
        <v>162</v>
      </c>
      <c r="G182" s="100" t="s">
        <v>158</v>
      </c>
      <c r="H182" s="101">
        <v>7.0</v>
      </c>
      <c r="I182" s="102">
        <v>0.0</v>
      </c>
      <c r="J182" s="94">
        <f t="shared" si="8"/>
        <v>0</v>
      </c>
      <c r="K182" s="95" t="s">
        <v>86</v>
      </c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2"/>
      <c r="AG182" s="2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80"/>
      <c r="AX182" s="13"/>
      <c r="AY182" s="13"/>
    </row>
    <row r="183" ht="22.5" customHeight="1">
      <c r="A183" s="13"/>
      <c r="B183" s="14"/>
      <c r="C183" s="88">
        <v>28.0</v>
      </c>
      <c r="D183" s="88" t="s">
        <v>82</v>
      </c>
      <c r="E183" s="89" t="s">
        <v>163</v>
      </c>
      <c r="F183" s="90" t="s">
        <v>164</v>
      </c>
      <c r="G183" s="91" t="s">
        <v>158</v>
      </c>
      <c r="H183" s="92">
        <v>7.0</v>
      </c>
      <c r="I183" s="93">
        <v>0.0</v>
      </c>
      <c r="J183" s="94">
        <f t="shared" si="8"/>
        <v>0</v>
      </c>
      <c r="K183" s="95" t="s">
        <v>86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2"/>
      <c r="AG183" s="2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80"/>
      <c r="AX183" s="13"/>
      <c r="AY183" s="13"/>
    </row>
    <row r="184" ht="22.5" customHeight="1">
      <c r="A184" s="13"/>
      <c r="B184" s="14"/>
      <c r="C184" s="81"/>
      <c r="D184" s="82" t="s">
        <v>77</v>
      </c>
      <c r="E184" s="85" t="s">
        <v>165</v>
      </c>
      <c r="F184" s="85" t="s">
        <v>166</v>
      </c>
      <c r="G184" s="81"/>
      <c r="H184" s="81"/>
      <c r="I184" s="81"/>
      <c r="J184" s="86">
        <f>SUM(J185:J198)</f>
        <v>0</v>
      </c>
      <c r="K184" s="16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2"/>
      <c r="AG184" s="2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80"/>
      <c r="AX184" s="13"/>
      <c r="AY184" s="13"/>
    </row>
    <row r="185" ht="15.75" customHeight="1">
      <c r="A185" s="105"/>
      <c r="B185" s="110"/>
      <c r="C185" s="88">
        <v>29.0</v>
      </c>
      <c r="D185" s="88" t="s">
        <v>82</v>
      </c>
      <c r="E185" s="89" t="s">
        <v>167</v>
      </c>
      <c r="F185" s="90" t="s">
        <v>168</v>
      </c>
      <c r="G185" s="91" t="s">
        <v>97</v>
      </c>
      <c r="H185" s="92">
        <v>27.0</v>
      </c>
      <c r="I185" s="93">
        <v>0.0</v>
      </c>
      <c r="J185" s="94">
        <f t="shared" ref="J185:J197" si="9">H185*I185</f>
        <v>0</v>
      </c>
      <c r="K185" s="95" t="s">
        <v>86</v>
      </c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11" t="s">
        <v>127</v>
      </c>
      <c r="AG185" s="111" t="s">
        <v>2</v>
      </c>
      <c r="AH185" s="105" t="s">
        <v>2</v>
      </c>
      <c r="AI185" s="105" t="s">
        <v>169</v>
      </c>
      <c r="AJ185" s="105" t="s">
        <v>170</v>
      </c>
      <c r="AK185" s="111" t="s">
        <v>171</v>
      </c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</row>
    <row r="186" ht="16.5" customHeight="1">
      <c r="A186" s="13"/>
      <c r="B186" s="14"/>
      <c r="C186" s="88">
        <v>30.0</v>
      </c>
      <c r="D186" s="88" t="s">
        <v>82</v>
      </c>
      <c r="E186" s="89" t="s">
        <v>172</v>
      </c>
      <c r="F186" s="90" t="s">
        <v>173</v>
      </c>
      <c r="G186" s="91" t="s">
        <v>97</v>
      </c>
      <c r="H186" s="92">
        <v>14.0</v>
      </c>
      <c r="I186" s="93">
        <v>0.0</v>
      </c>
      <c r="J186" s="94">
        <f t="shared" si="9"/>
        <v>0</v>
      </c>
      <c r="K186" s="95" t="s">
        <v>86</v>
      </c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12" t="s">
        <v>174</v>
      </c>
      <c r="AE186" s="13"/>
      <c r="AF186" s="112" t="s">
        <v>82</v>
      </c>
      <c r="AG186" s="112" t="s">
        <v>2</v>
      </c>
      <c r="AH186" s="13"/>
      <c r="AI186" s="13"/>
      <c r="AJ186" s="13"/>
      <c r="AK186" s="2" t="s">
        <v>171</v>
      </c>
      <c r="AL186" s="13"/>
      <c r="AM186" s="13"/>
      <c r="AN186" s="13"/>
      <c r="AO186" s="13"/>
      <c r="AP186" s="13"/>
      <c r="AQ186" s="113" t="str">
        <f t="shared" ref="AQ186:AQ191" si="10">IF(#REF!="základní",J186,0)</f>
        <v>#REF!</v>
      </c>
      <c r="AR186" s="113" t="str">
        <f t="shared" ref="AR186:AR191" si="11">IF(#REF!="snížená",J186,0)</f>
        <v>#REF!</v>
      </c>
      <c r="AS186" s="113" t="str">
        <f t="shared" ref="AS186:AS191" si="12">IF(#REF!="zákl. přenesená",J186,0)</f>
        <v>#REF!</v>
      </c>
      <c r="AT186" s="113" t="str">
        <f t="shared" ref="AT186:AT191" si="13">IF(#REF!="sníž. přenesená",J186,0)</f>
        <v>#REF!</v>
      </c>
      <c r="AU186" s="113" t="str">
        <f t="shared" ref="AU186:AU191" si="14">IF(#REF!="nulová",J186,0)</f>
        <v>#REF!</v>
      </c>
      <c r="AV186" s="2" t="s">
        <v>170</v>
      </c>
      <c r="AW186" s="113">
        <f t="shared" ref="AW186:AW191" si="15">ROUND(I186*H186,2)</f>
        <v>0</v>
      </c>
      <c r="AX186" s="2" t="s">
        <v>174</v>
      </c>
      <c r="AY186" s="112" t="s">
        <v>175</v>
      </c>
    </row>
    <row r="187" ht="16.5" customHeight="1">
      <c r="A187" s="13"/>
      <c r="B187" s="14"/>
      <c r="C187" s="88">
        <v>31.0</v>
      </c>
      <c r="D187" s="88" t="s">
        <v>82</v>
      </c>
      <c r="E187" s="89" t="s">
        <v>176</v>
      </c>
      <c r="F187" s="90" t="s">
        <v>177</v>
      </c>
      <c r="G187" s="91" t="s">
        <v>97</v>
      </c>
      <c r="H187" s="92">
        <v>18.0</v>
      </c>
      <c r="I187" s="93">
        <v>0.0</v>
      </c>
      <c r="J187" s="94">
        <f t="shared" si="9"/>
        <v>0</v>
      </c>
      <c r="K187" s="95" t="s">
        <v>86</v>
      </c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12" t="s">
        <v>174</v>
      </c>
      <c r="AE187" s="13"/>
      <c r="AF187" s="112" t="s">
        <v>82</v>
      </c>
      <c r="AG187" s="112" t="s">
        <v>2</v>
      </c>
      <c r="AH187" s="13"/>
      <c r="AI187" s="13"/>
      <c r="AJ187" s="13"/>
      <c r="AK187" s="2" t="s">
        <v>171</v>
      </c>
      <c r="AL187" s="13"/>
      <c r="AM187" s="13"/>
      <c r="AN187" s="13"/>
      <c r="AO187" s="13"/>
      <c r="AP187" s="13"/>
      <c r="AQ187" s="113" t="str">
        <f t="shared" si="10"/>
        <v>#REF!</v>
      </c>
      <c r="AR187" s="113" t="str">
        <f t="shared" si="11"/>
        <v>#REF!</v>
      </c>
      <c r="AS187" s="113" t="str">
        <f t="shared" si="12"/>
        <v>#REF!</v>
      </c>
      <c r="AT187" s="113" t="str">
        <f t="shared" si="13"/>
        <v>#REF!</v>
      </c>
      <c r="AU187" s="113" t="str">
        <f t="shared" si="14"/>
        <v>#REF!</v>
      </c>
      <c r="AV187" s="2" t="s">
        <v>170</v>
      </c>
      <c r="AW187" s="113">
        <f t="shared" si="15"/>
        <v>0</v>
      </c>
      <c r="AX187" s="2" t="s">
        <v>174</v>
      </c>
      <c r="AY187" s="112" t="s">
        <v>178</v>
      </c>
    </row>
    <row r="188" ht="16.5" customHeight="1">
      <c r="A188" s="13"/>
      <c r="B188" s="14"/>
      <c r="C188" s="88">
        <v>32.0</v>
      </c>
      <c r="D188" s="88" t="s">
        <v>82</v>
      </c>
      <c r="E188" s="89" t="s">
        <v>179</v>
      </c>
      <c r="F188" s="90" t="s">
        <v>180</v>
      </c>
      <c r="G188" s="91" t="s">
        <v>97</v>
      </c>
      <c r="H188" s="92">
        <v>45.0</v>
      </c>
      <c r="I188" s="93">
        <v>0.0</v>
      </c>
      <c r="J188" s="94">
        <f t="shared" si="9"/>
        <v>0</v>
      </c>
      <c r="K188" s="95" t="s">
        <v>86</v>
      </c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12" t="s">
        <v>174</v>
      </c>
      <c r="AE188" s="13"/>
      <c r="AF188" s="112" t="s">
        <v>82</v>
      </c>
      <c r="AG188" s="112" t="s">
        <v>2</v>
      </c>
      <c r="AH188" s="13"/>
      <c r="AI188" s="13"/>
      <c r="AJ188" s="13"/>
      <c r="AK188" s="2" t="s">
        <v>171</v>
      </c>
      <c r="AL188" s="13"/>
      <c r="AM188" s="13"/>
      <c r="AN188" s="13"/>
      <c r="AO188" s="13"/>
      <c r="AP188" s="13"/>
      <c r="AQ188" s="113" t="str">
        <f t="shared" si="10"/>
        <v>#REF!</v>
      </c>
      <c r="AR188" s="113" t="str">
        <f t="shared" si="11"/>
        <v>#REF!</v>
      </c>
      <c r="AS188" s="113" t="str">
        <f t="shared" si="12"/>
        <v>#REF!</v>
      </c>
      <c r="AT188" s="113" t="str">
        <f t="shared" si="13"/>
        <v>#REF!</v>
      </c>
      <c r="AU188" s="113" t="str">
        <f t="shared" si="14"/>
        <v>#REF!</v>
      </c>
      <c r="AV188" s="2" t="s">
        <v>170</v>
      </c>
      <c r="AW188" s="113">
        <f t="shared" si="15"/>
        <v>0</v>
      </c>
      <c r="AX188" s="2" t="s">
        <v>174</v>
      </c>
      <c r="AY188" s="112" t="s">
        <v>181</v>
      </c>
    </row>
    <row r="189" ht="16.5" customHeight="1">
      <c r="A189" s="13"/>
      <c r="B189" s="14"/>
      <c r="C189" s="88">
        <v>33.0</v>
      </c>
      <c r="D189" s="88" t="s">
        <v>82</v>
      </c>
      <c r="E189" s="89" t="s">
        <v>182</v>
      </c>
      <c r="F189" s="90" t="s">
        <v>183</v>
      </c>
      <c r="G189" s="91" t="s">
        <v>97</v>
      </c>
      <c r="H189" s="92">
        <v>18.0</v>
      </c>
      <c r="I189" s="93">
        <v>0.0</v>
      </c>
      <c r="J189" s="94">
        <f t="shared" si="9"/>
        <v>0</v>
      </c>
      <c r="K189" s="95" t="s">
        <v>86</v>
      </c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12" t="s">
        <v>174</v>
      </c>
      <c r="AE189" s="13"/>
      <c r="AF189" s="112" t="s">
        <v>82</v>
      </c>
      <c r="AG189" s="112" t="s">
        <v>2</v>
      </c>
      <c r="AH189" s="13"/>
      <c r="AI189" s="13"/>
      <c r="AJ189" s="13"/>
      <c r="AK189" s="2" t="s">
        <v>171</v>
      </c>
      <c r="AL189" s="13"/>
      <c r="AM189" s="13"/>
      <c r="AN189" s="13"/>
      <c r="AO189" s="13"/>
      <c r="AP189" s="13"/>
      <c r="AQ189" s="113" t="str">
        <f t="shared" si="10"/>
        <v>#REF!</v>
      </c>
      <c r="AR189" s="113" t="str">
        <f t="shared" si="11"/>
        <v>#REF!</v>
      </c>
      <c r="AS189" s="113" t="str">
        <f t="shared" si="12"/>
        <v>#REF!</v>
      </c>
      <c r="AT189" s="113" t="str">
        <f t="shared" si="13"/>
        <v>#REF!</v>
      </c>
      <c r="AU189" s="113" t="str">
        <f t="shared" si="14"/>
        <v>#REF!</v>
      </c>
      <c r="AV189" s="2" t="s">
        <v>170</v>
      </c>
      <c r="AW189" s="113">
        <f t="shared" si="15"/>
        <v>0</v>
      </c>
      <c r="AX189" s="2" t="s">
        <v>174</v>
      </c>
      <c r="AY189" s="112" t="s">
        <v>184</v>
      </c>
    </row>
    <row r="190" ht="16.5" customHeight="1">
      <c r="A190" s="13"/>
      <c r="B190" s="14"/>
      <c r="C190" s="88">
        <v>34.0</v>
      </c>
      <c r="D190" s="88" t="s">
        <v>82</v>
      </c>
      <c r="E190" s="89" t="s">
        <v>185</v>
      </c>
      <c r="F190" s="90" t="s">
        <v>186</v>
      </c>
      <c r="G190" s="91" t="s">
        <v>97</v>
      </c>
      <c r="H190" s="92">
        <v>11.0</v>
      </c>
      <c r="I190" s="93">
        <v>0.0</v>
      </c>
      <c r="J190" s="94">
        <f t="shared" si="9"/>
        <v>0</v>
      </c>
      <c r="K190" s="95" t="s">
        <v>86</v>
      </c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12" t="s">
        <v>174</v>
      </c>
      <c r="AE190" s="13"/>
      <c r="AF190" s="112" t="s">
        <v>82</v>
      </c>
      <c r="AG190" s="112" t="s">
        <v>2</v>
      </c>
      <c r="AH190" s="13"/>
      <c r="AI190" s="13"/>
      <c r="AJ190" s="13"/>
      <c r="AK190" s="2" t="s">
        <v>171</v>
      </c>
      <c r="AL190" s="13"/>
      <c r="AM190" s="13"/>
      <c r="AN190" s="13"/>
      <c r="AO190" s="13"/>
      <c r="AP190" s="13"/>
      <c r="AQ190" s="113" t="str">
        <f t="shared" si="10"/>
        <v>#REF!</v>
      </c>
      <c r="AR190" s="113" t="str">
        <f t="shared" si="11"/>
        <v>#REF!</v>
      </c>
      <c r="AS190" s="113" t="str">
        <f t="shared" si="12"/>
        <v>#REF!</v>
      </c>
      <c r="AT190" s="113" t="str">
        <f t="shared" si="13"/>
        <v>#REF!</v>
      </c>
      <c r="AU190" s="113" t="str">
        <f t="shared" si="14"/>
        <v>#REF!</v>
      </c>
      <c r="AV190" s="2" t="s">
        <v>170</v>
      </c>
      <c r="AW190" s="113">
        <f t="shared" si="15"/>
        <v>0</v>
      </c>
      <c r="AX190" s="2" t="s">
        <v>174</v>
      </c>
      <c r="AY190" s="112" t="s">
        <v>187</v>
      </c>
    </row>
    <row r="191" ht="24.0" customHeight="1">
      <c r="A191" s="13"/>
      <c r="B191" s="14"/>
      <c r="C191" s="88">
        <v>35.0</v>
      </c>
      <c r="D191" s="97" t="s">
        <v>114</v>
      </c>
      <c r="E191" s="98" t="s">
        <v>188</v>
      </c>
      <c r="F191" s="99" t="s">
        <v>189</v>
      </c>
      <c r="G191" s="100" t="s">
        <v>158</v>
      </c>
      <c r="H191" s="101">
        <v>2.0</v>
      </c>
      <c r="I191" s="102">
        <v>0.0</v>
      </c>
      <c r="J191" s="94">
        <f t="shared" si="9"/>
        <v>0</v>
      </c>
      <c r="K191" s="95" t="s">
        <v>86</v>
      </c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12" t="s">
        <v>190</v>
      </c>
      <c r="AE191" s="13"/>
      <c r="AF191" s="112" t="s">
        <v>114</v>
      </c>
      <c r="AG191" s="112" t="s">
        <v>2</v>
      </c>
      <c r="AH191" s="13"/>
      <c r="AI191" s="13"/>
      <c r="AJ191" s="13"/>
      <c r="AK191" s="2" t="s">
        <v>171</v>
      </c>
      <c r="AL191" s="13"/>
      <c r="AM191" s="13"/>
      <c r="AN191" s="13"/>
      <c r="AO191" s="13"/>
      <c r="AP191" s="13"/>
      <c r="AQ191" s="113" t="str">
        <f t="shared" si="10"/>
        <v>#REF!</v>
      </c>
      <c r="AR191" s="113" t="str">
        <f t="shared" si="11"/>
        <v>#REF!</v>
      </c>
      <c r="AS191" s="113" t="str">
        <f t="shared" si="12"/>
        <v>#REF!</v>
      </c>
      <c r="AT191" s="113" t="str">
        <f t="shared" si="13"/>
        <v>#REF!</v>
      </c>
      <c r="AU191" s="113" t="str">
        <f t="shared" si="14"/>
        <v>#REF!</v>
      </c>
      <c r="AV191" s="2" t="s">
        <v>170</v>
      </c>
      <c r="AW191" s="113">
        <f t="shared" si="15"/>
        <v>0</v>
      </c>
      <c r="AX191" s="2" t="s">
        <v>174</v>
      </c>
      <c r="AY191" s="112" t="s">
        <v>191</v>
      </c>
    </row>
    <row r="192" ht="24.0" customHeight="1">
      <c r="A192" s="13"/>
      <c r="B192" s="14"/>
      <c r="C192" s="88">
        <v>36.0</v>
      </c>
      <c r="D192" s="97" t="s">
        <v>114</v>
      </c>
      <c r="E192" s="98" t="s">
        <v>192</v>
      </c>
      <c r="F192" s="99" t="s">
        <v>193</v>
      </c>
      <c r="G192" s="100" t="s">
        <v>158</v>
      </c>
      <c r="H192" s="101">
        <v>2.0</v>
      </c>
      <c r="I192" s="102">
        <v>0.0</v>
      </c>
      <c r="J192" s="94">
        <f t="shared" si="9"/>
        <v>0</v>
      </c>
      <c r="K192" s="95" t="s">
        <v>86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12"/>
      <c r="AE192" s="13"/>
      <c r="AF192" s="112"/>
      <c r="AG192" s="112"/>
      <c r="AH192" s="13"/>
      <c r="AI192" s="13"/>
      <c r="AJ192" s="13"/>
      <c r="AK192" s="2"/>
      <c r="AL192" s="13"/>
      <c r="AM192" s="13"/>
      <c r="AN192" s="13"/>
      <c r="AO192" s="13"/>
      <c r="AP192" s="13"/>
      <c r="AQ192" s="113"/>
      <c r="AR192" s="113"/>
      <c r="AS192" s="113"/>
      <c r="AT192" s="113"/>
      <c r="AU192" s="113"/>
      <c r="AV192" s="2"/>
      <c r="AW192" s="113"/>
      <c r="AX192" s="2"/>
      <c r="AY192" s="112"/>
    </row>
    <row r="193" ht="21.75" customHeight="1">
      <c r="A193" s="13"/>
      <c r="B193" s="14"/>
      <c r="C193" s="88">
        <v>37.0</v>
      </c>
      <c r="D193" s="88" t="s">
        <v>82</v>
      </c>
      <c r="E193" s="89" t="s">
        <v>194</v>
      </c>
      <c r="F193" s="90" t="s">
        <v>195</v>
      </c>
      <c r="G193" s="91" t="s">
        <v>158</v>
      </c>
      <c r="H193" s="92">
        <v>2.0</v>
      </c>
      <c r="I193" s="93">
        <v>0.0</v>
      </c>
      <c r="J193" s="94">
        <f t="shared" si="9"/>
        <v>0</v>
      </c>
      <c r="K193" s="95" t="s">
        <v>86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12" t="s">
        <v>174</v>
      </c>
      <c r="AE193" s="13"/>
      <c r="AF193" s="112" t="s">
        <v>82</v>
      </c>
      <c r="AG193" s="112" t="s">
        <v>2</v>
      </c>
      <c r="AH193" s="13"/>
      <c r="AI193" s="13"/>
      <c r="AJ193" s="13"/>
      <c r="AK193" s="2" t="s">
        <v>171</v>
      </c>
      <c r="AL193" s="13"/>
      <c r="AM193" s="13"/>
      <c r="AN193" s="13"/>
      <c r="AO193" s="13"/>
      <c r="AP193" s="13"/>
      <c r="AQ193" s="113" t="str">
        <f t="shared" ref="AQ193:AQ198" si="16">IF(#REF!="základní",J193,0)</f>
        <v>#REF!</v>
      </c>
      <c r="AR193" s="113" t="str">
        <f t="shared" ref="AR193:AR198" si="17">IF(#REF!="snížená",J193,0)</f>
        <v>#REF!</v>
      </c>
      <c r="AS193" s="113" t="str">
        <f t="shared" ref="AS193:AS198" si="18">IF(#REF!="zákl. přenesená",J193,0)</f>
        <v>#REF!</v>
      </c>
      <c r="AT193" s="113" t="str">
        <f t="shared" ref="AT193:AT198" si="19">IF(#REF!="sníž. přenesená",J193,0)</f>
        <v>#REF!</v>
      </c>
      <c r="AU193" s="113" t="str">
        <f t="shared" ref="AU193:AU198" si="20">IF(#REF!="nulová",J193,0)</f>
        <v>#REF!</v>
      </c>
      <c r="AV193" s="2" t="s">
        <v>170</v>
      </c>
      <c r="AW193" s="113">
        <f t="shared" ref="AW193:AW198" si="21">ROUND(I193*H193,2)</f>
        <v>0</v>
      </c>
      <c r="AX193" s="2" t="s">
        <v>174</v>
      </c>
      <c r="AY193" s="112" t="s">
        <v>196</v>
      </c>
    </row>
    <row r="194" ht="16.5" customHeight="1">
      <c r="A194" s="13"/>
      <c r="B194" s="14"/>
      <c r="C194" s="88">
        <v>38.0</v>
      </c>
      <c r="D194" s="88" t="s">
        <v>82</v>
      </c>
      <c r="E194" s="89" t="s">
        <v>197</v>
      </c>
      <c r="F194" s="90" t="s">
        <v>198</v>
      </c>
      <c r="G194" s="91" t="s">
        <v>158</v>
      </c>
      <c r="H194" s="92">
        <v>17.0</v>
      </c>
      <c r="I194" s="93">
        <v>0.0</v>
      </c>
      <c r="J194" s="94">
        <f t="shared" si="9"/>
        <v>0</v>
      </c>
      <c r="K194" s="95" t="s">
        <v>86</v>
      </c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12" t="s">
        <v>174</v>
      </c>
      <c r="AE194" s="13"/>
      <c r="AF194" s="112" t="s">
        <v>82</v>
      </c>
      <c r="AG194" s="112" t="s">
        <v>2</v>
      </c>
      <c r="AH194" s="13"/>
      <c r="AI194" s="13"/>
      <c r="AJ194" s="13"/>
      <c r="AK194" s="2" t="s">
        <v>171</v>
      </c>
      <c r="AL194" s="13"/>
      <c r="AM194" s="13"/>
      <c r="AN194" s="13"/>
      <c r="AO194" s="13"/>
      <c r="AP194" s="13"/>
      <c r="AQ194" s="113" t="str">
        <f t="shared" si="16"/>
        <v>#REF!</v>
      </c>
      <c r="AR194" s="113" t="str">
        <f t="shared" si="17"/>
        <v>#REF!</v>
      </c>
      <c r="AS194" s="113" t="str">
        <f t="shared" si="18"/>
        <v>#REF!</v>
      </c>
      <c r="AT194" s="113" t="str">
        <f t="shared" si="19"/>
        <v>#REF!</v>
      </c>
      <c r="AU194" s="113" t="str">
        <f t="shared" si="20"/>
        <v>#REF!</v>
      </c>
      <c r="AV194" s="2" t="s">
        <v>170</v>
      </c>
      <c r="AW194" s="113">
        <f t="shared" si="21"/>
        <v>0</v>
      </c>
      <c r="AX194" s="2" t="s">
        <v>174</v>
      </c>
      <c r="AY194" s="112" t="s">
        <v>199</v>
      </c>
    </row>
    <row r="195" ht="21.75" customHeight="1">
      <c r="A195" s="13"/>
      <c r="B195" s="14"/>
      <c r="C195" s="88">
        <v>39.0</v>
      </c>
      <c r="D195" s="88" t="s">
        <v>82</v>
      </c>
      <c r="E195" s="89" t="s">
        <v>200</v>
      </c>
      <c r="F195" s="90" t="s">
        <v>201</v>
      </c>
      <c r="G195" s="91" t="s">
        <v>158</v>
      </c>
      <c r="H195" s="92">
        <v>7.0</v>
      </c>
      <c r="I195" s="93">
        <v>0.0</v>
      </c>
      <c r="J195" s="94">
        <f t="shared" si="9"/>
        <v>0</v>
      </c>
      <c r="K195" s="95" t="s">
        <v>86</v>
      </c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12" t="s">
        <v>174</v>
      </c>
      <c r="AE195" s="13"/>
      <c r="AF195" s="112" t="s">
        <v>82</v>
      </c>
      <c r="AG195" s="112" t="s">
        <v>2</v>
      </c>
      <c r="AH195" s="13"/>
      <c r="AI195" s="13"/>
      <c r="AJ195" s="13"/>
      <c r="AK195" s="2" t="s">
        <v>171</v>
      </c>
      <c r="AL195" s="13"/>
      <c r="AM195" s="13"/>
      <c r="AN195" s="13"/>
      <c r="AO195" s="13"/>
      <c r="AP195" s="13"/>
      <c r="AQ195" s="113" t="str">
        <f t="shared" si="16"/>
        <v>#REF!</v>
      </c>
      <c r="AR195" s="113" t="str">
        <f t="shared" si="17"/>
        <v>#REF!</v>
      </c>
      <c r="AS195" s="113" t="str">
        <f t="shared" si="18"/>
        <v>#REF!</v>
      </c>
      <c r="AT195" s="113" t="str">
        <f t="shared" si="19"/>
        <v>#REF!</v>
      </c>
      <c r="AU195" s="113" t="str">
        <f t="shared" si="20"/>
        <v>#REF!</v>
      </c>
      <c r="AV195" s="2" t="s">
        <v>170</v>
      </c>
      <c r="AW195" s="113">
        <f t="shared" si="21"/>
        <v>0</v>
      </c>
      <c r="AX195" s="2" t="s">
        <v>174</v>
      </c>
      <c r="AY195" s="112" t="s">
        <v>202</v>
      </c>
    </row>
    <row r="196" ht="16.5" customHeight="1">
      <c r="A196" s="13"/>
      <c r="B196" s="14"/>
      <c r="C196" s="88">
        <v>40.0</v>
      </c>
      <c r="D196" s="88" t="s">
        <v>82</v>
      </c>
      <c r="E196" s="89" t="s">
        <v>203</v>
      </c>
      <c r="F196" s="90" t="s">
        <v>204</v>
      </c>
      <c r="G196" s="91" t="s">
        <v>158</v>
      </c>
      <c r="H196" s="92">
        <v>2.0</v>
      </c>
      <c r="I196" s="93">
        <v>0.0</v>
      </c>
      <c r="J196" s="94">
        <f t="shared" si="9"/>
        <v>0</v>
      </c>
      <c r="K196" s="95" t="s">
        <v>86</v>
      </c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12" t="s">
        <v>174</v>
      </c>
      <c r="AE196" s="13"/>
      <c r="AF196" s="112" t="s">
        <v>82</v>
      </c>
      <c r="AG196" s="112" t="s">
        <v>2</v>
      </c>
      <c r="AH196" s="13"/>
      <c r="AI196" s="13"/>
      <c r="AJ196" s="13"/>
      <c r="AK196" s="2" t="s">
        <v>171</v>
      </c>
      <c r="AL196" s="13"/>
      <c r="AM196" s="13"/>
      <c r="AN196" s="13"/>
      <c r="AO196" s="13"/>
      <c r="AP196" s="13"/>
      <c r="AQ196" s="113" t="str">
        <f t="shared" si="16"/>
        <v>#REF!</v>
      </c>
      <c r="AR196" s="113" t="str">
        <f t="shared" si="17"/>
        <v>#REF!</v>
      </c>
      <c r="AS196" s="113" t="str">
        <f t="shared" si="18"/>
        <v>#REF!</v>
      </c>
      <c r="AT196" s="113" t="str">
        <f t="shared" si="19"/>
        <v>#REF!</v>
      </c>
      <c r="AU196" s="113" t="str">
        <f t="shared" si="20"/>
        <v>#REF!</v>
      </c>
      <c r="AV196" s="2" t="s">
        <v>170</v>
      </c>
      <c r="AW196" s="113">
        <f t="shared" si="21"/>
        <v>0</v>
      </c>
      <c r="AX196" s="2" t="s">
        <v>174</v>
      </c>
      <c r="AY196" s="112" t="s">
        <v>205</v>
      </c>
    </row>
    <row r="197" ht="21.75" customHeight="1">
      <c r="A197" s="13"/>
      <c r="B197" s="14"/>
      <c r="C197" s="88">
        <v>41.0</v>
      </c>
      <c r="D197" s="88" t="s">
        <v>82</v>
      </c>
      <c r="E197" s="89" t="s">
        <v>206</v>
      </c>
      <c r="F197" s="90" t="s">
        <v>207</v>
      </c>
      <c r="G197" s="91" t="s">
        <v>97</v>
      </c>
      <c r="H197" s="92">
        <f>H185+H186+H187+H188+H189+H190</f>
        <v>133</v>
      </c>
      <c r="I197" s="93">
        <v>0.0</v>
      </c>
      <c r="J197" s="94">
        <f t="shared" si="9"/>
        <v>0</v>
      </c>
      <c r="K197" s="95" t="s">
        <v>86</v>
      </c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12" t="s">
        <v>174</v>
      </c>
      <c r="AE197" s="13"/>
      <c r="AF197" s="112" t="s">
        <v>82</v>
      </c>
      <c r="AG197" s="112" t="s">
        <v>2</v>
      </c>
      <c r="AH197" s="13"/>
      <c r="AI197" s="13"/>
      <c r="AJ197" s="13"/>
      <c r="AK197" s="2" t="s">
        <v>171</v>
      </c>
      <c r="AL197" s="13"/>
      <c r="AM197" s="13"/>
      <c r="AN197" s="13"/>
      <c r="AO197" s="13"/>
      <c r="AP197" s="13"/>
      <c r="AQ197" s="113" t="str">
        <f t="shared" si="16"/>
        <v>#REF!</v>
      </c>
      <c r="AR197" s="113" t="str">
        <f t="shared" si="17"/>
        <v>#REF!</v>
      </c>
      <c r="AS197" s="113" t="str">
        <f t="shared" si="18"/>
        <v>#REF!</v>
      </c>
      <c r="AT197" s="113" t="str">
        <f t="shared" si="19"/>
        <v>#REF!</v>
      </c>
      <c r="AU197" s="113" t="str">
        <f t="shared" si="20"/>
        <v>#REF!</v>
      </c>
      <c r="AV197" s="2" t="s">
        <v>170</v>
      </c>
      <c r="AW197" s="113">
        <f t="shared" si="21"/>
        <v>0</v>
      </c>
      <c r="AX197" s="2" t="s">
        <v>174</v>
      </c>
      <c r="AY197" s="112" t="s">
        <v>208</v>
      </c>
    </row>
    <row r="198" ht="24.0" customHeight="1">
      <c r="A198" s="13"/>
      <c r="B198" s="14"/>
      <c r="C198" s="88">
        <v>42.0</v>
      </c>
      <c r="D198" s="88" t="s">
        <v>82</v>
      </c>
      <c r="E198" s="89" t="s">
        <v>209</v>
      </c>
      <c r="F198" s="90" t="s">
        <v>210</v>
      </c>
      <c r="G198" s="91" t="s">
        <v>211</v>
      </c>
      <c r="H198" s="114">
        <v>0.0</v>
      </c>
      <c r="I198" s="93">
        <v>0.0</v>
      </c>
      <c r="J198" s="94">
        <f>ROUND(I198*H198,2)</f>
        <v>0</v>
      </c>
      <c r="K198" s="95" t="s">
        <v>86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12" t="s">
        <v>174</v>
      </c>
      <c r="AE198" s="13"/>
      <c r="AF198" s="112" t="s">
        <v>82</v>
      </c>
      <c r="AG198" s="112" t="s">
        <v>2</v>
      </c>
      <c r="AH198" s="13"/>
      <c r="AI198" s="13"/>
      <c r="AJ198" s="13"/>
      <c r="AK198" s="2" t="s">
        <v>171</v>
      </c>
      <c r="AL198" s="13"/>
      <c r="AM198" s="13"/>
      <c r="AN198" s="13"/>
      <c r="AO198" s="13"/>
      <c r="AP198" s="13"/>
      <c r="AQ198" s="113" t="str">
        <f t="shared" si="16"/>
        <v>#REF!</v>
      </c>
      <c r="AR198" s="113" t="str">
        <f t="shared" si="17"/>
        <v>#REF!</v>
      </c>
      <c r="AS198" s="113" t="str">
        <f t="shared" si="18"/>
        <v>#REF!</v>
      </c>
      <c r="AT198" s="113" t="str">
        <f t="shared" si="19"/>
        <v>#REF!</v>
      </c>
      <c r="AU198" s="113" t="str">
        <f t="shared" si="20"/>
        <v>#REF!</v>
      </c>
      <c r="AV198" s="2" t="s">
        <v>170</v>
      </c>
      <c r="AW198" s="113">
        <f t="shared" si="21"/>
        <v>0</v>
      </c>
      <c r="AX198" s="2" t="s">
        <v>174</v>
      </c>
      <c r="AY198" s="112" t="s">
        <v>212</v>
      </c>
    </row>
    <row r="199" ht="22.5" customHeight="1">
      <c r="A199" s="81"/>
      <c r="B199" s="109"/>
      <c r="C199" s="81"/>
      <c r="D199" s="82" t="s">
        <v>77</v>
      </c>
      <c r="E199" s="85" t="s">
        <v>213</v>
      </c>
      <c r="F199" s="85" t="s">
        <v>214</v>
      </c>
      <c r="G199" s="81"/>
      <c r="H199" s="81"/>
      <c r="I199" s="81"/>
      <c r="J199" s="86">
        <f>SUM(J200:J212)</f>
        <v>0</v>
      </c>
      <c r="K199" s="87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2" t="s">
        <v>2</v>
      </c>
      <c r="AE199" s="81"/>
      <c r="AF199" s="115" t="s">
        <v>77</v>
      </c>
      <c r="AG199" s="115" t="s">
        <v>170</v>
      </c>
      <c r="AH199" s="81"/>
      <c r="AI199" s="81"/>
      <c r="AJ199" s="81"/>
      <c r="AK199" s="82" t="s">
        <v>171</v>
      </c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116">
        <f>SUM(AW200:AW212)</f>
        <v>0</v>
      </c>
      <c r="AX199" s="81"/>
      <c r="AY199" s="81"/>
    </row>
    <row r="200" ht="24.0" customHeight="1">
      <c r="A200" s="13"/>
      <c r="B200" s="14"/>
      <c r="C200" s="88">
        <v>43.0</v>
      </c>
      <c r="D200" s="88" t="s">
        <v>82</v>
      </c>
      <c r="E200" s="89" t="s">
        <v>215</v>
      </c>
      <c r="F200" s="90" t="s">
        <v>216</v>
      </c>
      <c r="G200" s="91" t="s">
        <v>97</v>
      </c>
      <c r="H200" s="92">
        <v>25.0</v>
      </c>
      <c r="I200" s="93">
        <v>0.0</v>
      </c>
      <c r="J200" s="94">
        <f t="shared" ref="J200:J212" si="22">H200*I200</f>
        <v>0</v>
      </c>
      <c r="K200" s="95" t="s">
        <v>86</v>
      </c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12" t="s">
        <v>174</v>
      </c>
      <c r="AE200" s="13"/>
      <c r="AF200" s="112" t="s">
        <v>82</v>
      </c>
      <c r="AG200" s="112" t="s">
        <v>2</v>
      </c>
      <c r="AH200" s="13"/>
      <c r="AI200" s="13"/>
      <c r="AJ200" s="13"/>
      <c r="AK200" s="2" t="s">
        <v>171</v>
      </c>
      <c r="AL200" s="13"/>
      <c r="AM200" s="13"/>
      <c r="AN200" s="13"/>
      <c r="AO200" s="13"/>
      <c r="AP200" s="13"/>
      <c r="AQ200" s="113" t="str">
        <f t="shared" ref="AQ200:AQ212" si="23">IF(#REF!="základní",J200,0)</f>
        <v>#REF!</v>
      </c>
      <c r="AR200" s="113" t="str">
        <f t="shared" ref="AR200:AR212" si="24">IF(#REF!="snížená",J200,0)</f>
        <v>#REF!</v>
      </c>
      <c r="AS200" s="113" t="str">
        <f t="shared" ref="AS200:AS212" si="25">IF(#REF!="zákl. přenesená",J200,0)</f>
        <v>#REF!</v>
      </c>
      <c r="AT200" s="113" t="str">
        <f t="shared" ref="AT200:AT212" si="26">IF(#REF!="sníž. přenesená",J200,0)</f>
        <v>#REF!</v>
      </c>
      <c r="AU200" s="113" t="str">
        <f t="shared" ref="AU200:AU212" si="27">IF(#REF!="nulová",J200,0)</f>
        <v>#REF!</v>
      </c>
      <c r="AV200" s="2" t="s">
        <v>170</v>
      </c>
      <c r="AW200" s="113">
        <f t="shared" ref="AW200:AW212" si="28">ROUND(I200*H200,2)</f>
        <v>0</v>
      </c>
      <c r="AX200" s="2" t="s">
        <v>174</v>
      </c>
      <c r="AY200" s="112" t="s">
        <v>217</v>
      </c>
    </row>
    <row r="201" ht="24.0" customHeight="1">
      <c r="A201" s="13"/>
      <c r="B201" s="14"/>
      <c r="C201" s="88">
        <v>44.0</v>
      </c>
      <c r="D201" s="88" t="s">
        <v>82</v>
      </c>
      <c r="E201" s="89" t="s">
        <v>218</v>
      </c>
      <c r="F201" s="90" t="s">
        <v>219</v>
      </c>
      <c r="G201" s="91" t="s">
        <v>97</v>
      </c>
      <c r="H201" s="92">
        <v>52.0</v>
      </c>
      <c r="I201" s="93">
        <v>0.0</v>
      </c>
      <c r="J201" s="94">
        <f t="shared" si="22"/>
        <v>0</v>
      </c>
      <c r="K201" s="95" t="s">
        <v>86</v>
      </c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12" t="s">
        <v>174</v>
      </c>
      <c r="AE201" s="13"/>
      <c r="AF201" s="112" t="s">
        <v>82</v>
      </c>
      <c r="AG201" s="112" t="s">
        <v>2</v>
      </c>
      <c r="AH201" s="13"/>
      <c r="AI201" s="13"/>
      <c r="AJ201" s="13"/>
      <c r="AK201" s="2" t="s">
        <v>171</v>
      </c>
      <c r="AL201" s="13"/>
      <c r="AM201" s="13"/>
      <c r="AN201" s="13"/>
      <c r="AO201" s="13"/>
      <c r="AP201" s="13"/>
      <c r="AQ201" s="113" t="str">
        <f t="shared" si="23"/>
        <v>#REF!</v>
      </c>
      <c r="AR201" s="113" t="str">
        <f t="shared" si="24"/>
        <v>#REF!</v>
      </c>
      <c r="AS201" s="113" t="str">
        <f t="shared" si="25"/>
        <v>#REF!</v>
      </c>
      <c r="AT201" s="113" t="str">
        <f t="shared" si="26"/>
        <v>#REF!</v>
      </c>
      <c r="AU201" s="113" t="str">
        <f t="shared" si="27"/>
        <v>#REF!</v>
      </c>
      <c r="AV201" s="2" t="s">
        <v>170</v>
      </c>
      <c r="AW201" s="113">
        <f t="shared" si="28"/>
        <v>0</v>
      </c>
      <c r="AX201" s="2" t="s">
        <v>174</v>
      </c>
      <c r="AY201" s="112" t="s">
        <v>220</v>
      </c>
    </row>
    <row r="202" ht="24.0" customHeight="1">
      <c r="A202" s="13"/>
      <c r="B202" s="14"/>
      <c r="C202" s="88">
        <v>45.0</v>
      </c>
      <c r="D202" s="88" t="s">
        <v>82</v>
      </c>
      <c r="E202" s="89" t="s">
        <v>221</v>
      </c>
      <c r="F202" s="90" t="s">
        <v>222</v>
      </c>
      <c r="G202" s="91" t="s">
        <v>97</v>
      </c>
      <c r="H202" s="92">
        <v>26.0</v>
      </c>
      <c r="I202" s="93">
        <v>0.0</v>
      </c>
      <c r="J202" s="94">
        <f t="shared" si="22"/>
        <v>0</v>
      </c>
      <c r="K202" s="95" t="s">
        <v>86</v>
      </c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12" t="s">
        <v>174</v>
      </c>
      <c r="AE202" s="13"/>
      <c r="AF202" s="112" t="s">
        <v>82</v>
      </c>
      <c r="AG202" s="112" t="s">
        <v>2</v>
      </c>
      <c r="AH202" s="13"/>
      <c r="AI202" s="13"/>
      <c r="AJ202" s="13"/>
      <c r="AK202" s="2" t="s">
        <v>171</v>
      </c>
      <c r="AL202" s="13"/>
      <c r="AM202" s="13"/>
      <c r="AN202" s="13"/>
      <c r="AO202" s="13"/>
      <c r="AP202" s="13"/>
      <c r="AQ202" s="113" t="str">
        <f t="shared" si="23"/>
        <v>#REF!</v>
      </c>
      <c r="AR202" s="113" t="str">
        <f t="shared" si="24"/>
        <v>#REF!</v>
      </c>
      <c r="AS202" s="113" t="str">
        <f t="shared" si="25"/>
        <v>#REF!</v>
      </c>
      <c r="AT202" s="113" t="str">
        <f t="shared" si="26"/>
        <v>#REF!</v>
      </c>
      <c r="AU202" s="113" t="str">
        <f t="shared" si="27"/>
        <v>#REF!</v>
      </c>
      <c r="AV202" s="2" t="s">
        <v>170</v>
      </c>
      <c r="AW202" s="113">
        <f t="shared" si="28"/>
        <v>0</v>
      </c>
      <c r="AX202" s="2" t="s">
        <v>174</v>
      </c>
      <c r="AY202" s="112" t="s">
        <v>223</v>
      </c>
    </row>
    <row r="203" ht="37.5" customHeight="1">
      <c r="A203" s="13"/>
      <c r="B203" s="14"/>
      <c r="C203" s="88">
        <v>46.0</v>
      </c>
      <c r="D203" s="88" t="s">
        <v>82</v>
      </c>
      <c r="E203" s="89" t="s">
        <v>224</v>
      </c>
      <c r="F203" s="90" t="s">
        <v>225</v>
      </c>
      <c r="G203" s="91" t="s">
        <v>97</v>
      </c>
      <c r="H203" s="92">
        <f>H200</f>
        <v>25</v>
      </c>
      <c r="I203" s="93">
        <v>0.0</v>
      </c>
      <c r="J203" s="94">
        <f t="shared" si="22"/>
        <v>0</v>
      </c>
      <c r="K203" s="95" t="s">
        <v>86</v>
      </c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12" t="s">
        <v>174</v>
      </c>
      <c r="AE203" s="13"/>
      <c r="AF203" s="112" t="s">
        <v>82</v>
      </c>
      <c r="AG203" s="112" t="s">
        <v>2</v>
      </c>
      <c r="AH203" s="13"/>
      <c r="AI203" s="13"/>
      <c r="AJ203" s="13"/>
      <c r="AK203" s="2" t="s">
        <v>171</v>
      </c>
      <c r="AL203" s="13"/>
      <c r="AM203" s="13"/>
      <c r="AN203" s="13"/>
      <c r="AO203" s="13"/>
      <c r="AP203" s="13"/>
      <c r="AQ203" s="113" t="str">
        <f t="shared" si="23"/>
        <v>#REF!</v>
      </c>
      <c r="AR203" s="113" t="str">
        <f t="shared" si="24"/>
        <v>#REF!</v>
      </c>
      <c r="AS203" s="113" t="str">
        <f t="shared" si="25"/>
        <v>#REF!</v>
      </c>
      <c r="AT203" s="113" t="str">
        <f t="shared" si="26"/>
        <v>#REF!</v>
      </c>
      <c r="AU203" s="113" t="str">
        <f t="shared" si="27"/>
        <v>#REF!</v>
      </c>
      <c r="AV203" s="2" t="s">
        <v>170</v>
      </c>
      <c r="AW203" s="113">
        <f t="shared" si="28"/>
        <v>0</v>
      </c>
      <c r="AX203" s="2" t="s">
        <v>174</v>
      </c>
      <c r="AY203" s="112" t="s">
        <v>226</v>
      </c>
    </row>
    <row r="204" ht="36.75" customHeight="1">
      <c r="A204" s="13"/>
      <c r="B204" s="14"/>
      <c r="C204" s="88">
        <v>47.0</v>
      </c>
      <c r="D204" s="88" t="s">
        <v>82</v>
      </c>
      <c r="E204" s="89" t="s">
        <v>227</v>
      </c>
      <c r="F204" s="90" t="s">
        <v>228</v>
      </c>
      <c r="G204" s="91" t="s">
        <v>97</v>
      </c>
      <c r="H204" s="92">
        <f>H201+H202</f>
        <v>78</v>
      </c>
      <c r="I204" s="93">
        <v>0.0</v>
      </c>
      <c r="J204" s="94">
        <f t="shared" si="22"/>
        <v>0</v>
      </c>
      <c r="K204" s="95" t="s">
        <v>86</v>
      </c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12" t="s">
        <v>174</v>
      </c>
      <c r="AE204" s="13"/>
      <c r="AF204" s="112" t="s">
        <v>82</v>
      </c>
      <c r="AG204" s="112" t="s">
        <v>2</v>
      </c>
      <c r="AH204" s="13"/>
      <c r="AI204" s="13"/>
      <c r="AJ204" s="13"/>
      <c r="AK204" s="2" t="s">
        <v>171</v>
      </c>
      <c r="AL204" s="13"/>
      <c r="AM204" s="13"/>
      <c r="AN204" s="13"/>
      <c r="AO204" s="13"/>
      <c r="AP204" s="13"/>
      <c r="AQ204" s="113" t="str">
        <f t="shared" si="23"/>
        <v>#REF!</v>
      </c>
      <c r="AR204" s="113" t="str">
        <f t="shared" si="24"/>
        <v>#REF!</v>
      </c>
      <c r="AS204" s="113" t="str">
        <f t="shared" si="25"/>
        <v>#REF!</v>
      </c>
      <c r="AT204" s="113" t="str">
        <f t="shared" si="26"/>
        <v>#REF!</v>
      </c>
      <c r="AU204" s="113" t="str">
        <f t="shared" si="27"/>
        <v>#REF!</v>
      </c>
      <c r="AV204" s="2" t="s">
        <v>170</v>
      </c>
      <c r="AW204" s="113">
        <f t="shared" si="28"/>
        <v>0</v>
      </c>
      <c r="AX204" s="2" t="s">
        <v>174</v>
      </c>
      <c r="AY204" s="112" t="s">
        <v>229</v>
      </c>
    </row>
    <row r="205" ht="16.5" customHeight="1">
      <c r="A205" s="13"/>
      <c r="B205" s="14"/>
      <c r="C205" s="88">
        <v>48.0</v>
      </c>
      <c r="D205" s="88" t="s">
        <v>82</v>
      </c>
      <c r="E205" s="89" t="s">
        <v>230</v>
      </c>
      <c r="F205" s="90" t="s">
        <v>231</v>
      </c>
      <c r="G205" s="91" t="s">
        <v>158</v>
      </c>
      <c r="H205" s="92">
        <v>34.0</v>
      </c>
      <c r="I205" s="93">
        <v>0.0</v>
      </c>
      <c r="J205" s="94">
        <f t="shared" si="22"/>
        <v>0</v>
      </c>
      <c r="K205" s="95" t="s">
        <v>86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12" t="s">
        <v>174</v>
      </c>
      <c r="AE205" s="13"/>
      <c r="AF205" s="112" t="s">
        <v>82</v>
      </c>
      <c r="AG205" s="112" t="s">
        <v>2</v>
      </c>
      <c r="AH205" s="13"/>
      <c r="AI205" s="13"/>
      <c r="AJ205" s="13"/>
      <c r="AK205" s="2" t="s">
        <v>171</v>
      </c>
      <c r="AL205" s="13"/>
      <c r="AM205" s="13"/>
      <c r="AN205" s="13"/>
      <c r="AO205" s="13"/>
      <c r="AP205" s="13"/>
      <c r="AQ205" s="113" t="str">
        <f t="shared" si="23"/>
        <v>#REF!</v>
      </c>
      <c r="AR205" s="113" t="str">
        <f t="shared" si="24"/>
        <v>#REF!</v>
      </c>
      <c r="AS205" s="113" t="str">
        <f t="shared" si="25"/>
        <v>#REF!</v>
      </c>
      <c r="AT205" s="113" t="str">
        <f t="shared" si="26"/>
        <v>#REF!</v>
      </c>
      <c r="AU205" s="113" t="str">
        <f t="shared" si="27"/>
        <v>#REF!</v>
      </c>
      <c r="AV205" s="2" t="s">
        <v>170</v>
      </c>
      <c r="AW205" s="113">
        <f t="shared" si="28"/>
        <v>0</v>
      </c>
      <c r="AX205" s="2" t="s">
        <v>174</v>
      </c>
      <c r="AY205" s="112" t="s">
        <v>232</v>
      </c>
    </row>
    <row r="206" ht="21.75" customHeight="1">
      <c r="A206" s="13"/>
      <c r="B206" s="14"/>
      <c r="C206" s="88">
        <v>49.0</v>
      </c>
      <c r="D206" s="88" t="s">
        <v>82</v>
      </c>
      <c r="E206" s="89" t="s">
        <v>233</v>
      </c>
      <c r="F206" s="90" t="s">
        <v>234</v>
      </c>
      <c r="G206" s="91" t="s">
        <v>158</v>
      </c>
      <c r="H206" s="92">
        <v>34.0</v>
      </c>
      <c r="I206" s="93">
        <v>0.0</v>
      </c>
      <c r="J206" s="94">
        <f t="shared" si="22"/>
        <v>0</v>
      </c>
      <c r="K206" s="95" t="s">
        <v>86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12" t="s">
        <v>174</v>
      </c>
      <c r="AE206" s="13"/>
      <c r="AF206" s="112" t="s">
        <v>82</v>
      </c>
      <c r="AG206" s="112" t="s">
        <v>2</v>
      </c>
      <c r="AH206" s="13"/>
      <c r="AI206" s="13"/>
      <c r="AJ206" s="13"/>
      <c r="AK206" s="2" t="s">
        <v>171</v>
      </c>
      <c r="AL206" s="13"/>
      <c r="AM206" s="13"/>
      <c r="AN206" s="13"/>
      <c r="AO206" s="13"/>
      <c r="AP206" s="13"/>
      <c r="AQ206" s="113" t="str">
        <f t="shared" si="23"/>
        <v>#REF!</v>
      </c>
      <c r="AR206" s="113" t="str">
        <f t="shared" si="24"/>
        <v>#REF!</v>
      </c>
      <c r="AS206" s="113" t="str">
        <f t="shared" si="25"/>
        <v>#REF!</v>
      </c>
      <c r="AT206" s="113" t="str">
        <f t="shared" si="26"/>
        <v>#REF!</v>
      </c>
      <c r="AU206" s="113" t="str">
        <f t="shared" si="27"/>
        <v>#REF!</v>
      </c>
      <c r="AV206" s="2" t="s">
        <v>170</v>
      </c>
      <c r="AW206" s="113">
        <f t="shared" si="28"/>
        <v>0</v>
      </c>
      <c r="AX206" s="2" t="s">
        <v>174</v>
      </c>
      <c r="AY206" s="112" t="s">
        <v>235</v>
      </c>
    </row>
    <row r="207" ht="24.0" customHeight="1">
      <c r="A207" s="13"/>
      <c r="B207" s="14"/>
      <c r="C207" s="88">
        <v>50.0</v>
      </c>
      <c r="D207" s="88" t="s">
        <v>82</v>
      </c>
      <c r="E207" s="89" t="s">
        <v>236</v>
      </c>
      <c r="F207" s="90" t="s">
        <v>237</v>
      </c>
      <c r="G207" s="91" t="s">
        <v>158</v>
      </c>
      <c r="H207" s="92">
        <v>6.0</v>
      </c>
      <c r="I207" s="93">
        <v>0.0</v>
      </c>
      <c r="J207" s="94">
        <f t="shared" si="22"/>
        <v>0</v>
      </c>
      <c r="K207" s="95" t="s">
        <v>86</v>
      </c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12" t="s">
        <v>174</v>
      </c>
      <c r="AE207" s="13"/>
      <c r="AF207" s="112" t="s">
        <v>82</v>
      </c>
      <c r="AG207" s="112" t="s">
        <v>2</v>
      </c>
      <c r="AH207" s="13"/>
      <c r="AI207" s="13"/>
      <c r="AJ207" s="13"/>
      <c r="AK207" s="2" t="s">
        <v>171</v>
      </c>
      <c r="AL207" s="13"/>
      <c r="AM207" s="13"/>
      <c r="AN207" s="13"/>
      <c r="AO207" s="13"/>
      <c r="AP207" s="13"/>
      <c r="AQ207" s="113" t="str">
        <f t="shared" si="23"/>
        <v>#REF!</v>
      </c>
      <c r="AR207" s="113" t="str">
        <f t="shared" si="24"/>
        <v>#REF!</v>
      </c>
      <c r="AS207" s="113" t="str">
        <f t="shared" si="25"/>
        <v>#REF!</v>
      </c>
      <c r="AT207" s="113" t="str">
        <f t="shared" si="26"/>
        <v>#REF!</v>
      </c>
      <c r="AU207" s="113" t="str">
        <f t="shared" si="27"/>
        <v>#REF!</v>
      </c>
      <c r="AV207" s="2" t="s">
        <v>170</v>
      </c>
      <c r="AW207" s="113">
        <f t="shared" si="28"/>
        <v>0</v>
      </c>
      <c r="AX207" s="2" t="s">
        <v>174</v>
      </c>
      <c r="AY207" s="112" t="s">
        <v>238</v>
      </c>
    </row>
    <row r="208" ht="24.0" customHeight="1">
      <c r="A208" s="13"/>
      <c r="B208" s="14"/>
      <c r="C208" s="88">
        <v>51.0</v>
      </c>
      <c r="D208" s="88" t="s">
        <v>82</v>
      </c>
      <c r="E208" s="89" t="s">
        <v>239</v>
      </c>
      <c r="F208" s="90" t="s">
        <v>240</v>
      </c>
      <c r="G208" s="91" t="s">
        <v>158</v>
      </c>
      <c r="H208" s="92">
        <v>2.0</v>
      </c>
      <c r="I208" s="93">
        <v>0.0</v>
      </c>
      <c r="J208" s="94">
        <f t="shared" si="22"/>
        <v>0</v>
      </c>
      <c r="K208" s="95" t="s">
        <v>86</v>
      </c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12" t="s">
        <v>174</v>
      </c>
      <c r="AE208" s="13"/>
      <c r="AF208" s="112" t="s">
        <v>82</v>
      </c>
      <c r="AG208" s="112" t="s">
        <v>2</v>
      </c>
      <c r="AH208" s="13"/>
      <c r="AI208" s="13"/>
      <c r="AJ208" s="13"/>
      <c r="AK208" s="2" t="s">
        <v>171</v>
      </c>
      <c r="AL208" s="13"/>
      <c r="AM208" s="13"/>
      <c r="AN208" s="13"/>
      <c r="AO208" s="13"/>
      <c r="AP208" s="13"/>
      <c r="AQ208" s="113" t="str">
        <f t="shared" si="23"/>
        <v>#REF!</v>
      </c>
      <c r="AR208" s="113" t="str">
        <f t="shared" si="24"/>
        <v>#REF!</v>
      </c>
      <c r="AS208" s="113" t="str">
        <f t="shared" si="25"/>
        <v>#REF!</v>
      </c>
      <c r="AT208" s="113" t="str">
        <f t="shared" si="26"/>
        <v>#REF!</v>
      </c>
      <c r="AU208" s="113" t="str">
        <f t="shared" si="27"/>
        <v>#REF!</v>
      </c>
      <c r="AV208" s="2" t="s">
        <v>170</v>
      </c>
      <c r="AW208" s="113">
        <f t="shared" si="28"/>
        <v>0</v>
      </c>
      <c r="AX208" s="2" t="s">
        <v>174</v>
      </c>
      <c r="AY208" s="112" t="s">
        <v>241</v>
      </c>
    </row>
    <row r="209" ht="33.0" customHeight="1">
      <c r="A209" s="13"/>
      <c r="B209" s="14"/>
      <c r="C209" s="88">
        <v>52.0</v>
      </c>
      <c r="D209" s="88" t="s">
        <v>82</v>
      </c>
      <c r="E209" s="89" t="s">
        <v>242</v>
      </c>
      <c r="F209" s="90" t="s">
        <v>243</v>
      </c>
      <c r="G209" s="91" t="s">
        <v>158</v>
      </c>
      <c r="H209" s="92">
        <v>2.0</v>
      </c>
      <c r="I209" s="93">
        <v>0.0</v>
      </c>
      <c r="J209" s="94">
        <f t="shared" si="22"/>
        <v>0</v>
      </c>
      <c r="K209" s="95" t="s">
        <v>86</v>
      </c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12" t="s">
        <v>174</v>
      </c>
      <c r="AE209" s="13"/>
      <c r="AF209" s="112" t="s">
        <v>82</v>
      </c>
      <c r="AG209" s="112" t="s">
        <v>2</v>
      </c>
      <c r="AH209" s="13"/>
      <c r="AI209" s="13"/>
      <c r="AJ209" s="13"/>
      <c r="AK209" s="2" t="s">
        <v>171</v>
      </c>
      <c r="AL209" s="13"/>
      <c r="AM209" s="13"/>
      <c r="AN209" s="13"/>
      <c r="AO209" s="13"/>
      <c r="AP209" s="13"/>
      <c r="AQ209" s="113" t="str">
        <f t="shared" si="23"/>
        <v>#REF!</v>
      </c>
      <c r="AR209" s="113" t="str">
        <f t="shared" si="24"/>
        <v>#REF!</v>
      </c>
      <c r="AS209" s="113" t="str">
        <f t="shared" si="25"/>
        <v>#REF!</v>
      </c>
      <c r="AT209" s="113" t="str">
        <f t="shared" si="26"/>
        <v>#REF!</v>
      </c>
      <c r="AU209" s="113" t="str">
        <f t="shared" si="27"/>
        <v>#REF!</v>
      </c>
      <c r="AV209" s="2" t="s">
        <v>170</v>
      </c>
      <c r="AW209" s="113">
        <f t="shared" si="28"/>
        <v>0</v>
      </c>
      <c r="AX209" s="2" t="s">
        <v>174</v>
      </c>
      <c r="AY209" s="112" t="s">
        <v>244</v>
      </c>
    </row>
    <row r="210" ht="24.0" customHeight="1">
      <c r="A210" s="13"/>
      <c r="B210" s="14"/>
      <c r="C210" s="88">
        <v>53.0</v>
      </c>
      <c r="D210" s="88" t="s">
        <v>82</v>
      </c>
      <c r="E210" s="89" t="s">
        <v>245</v>
      </c>
      <c r="F210" s="90" t="s">
        <v>246</v>
      </c>
      <c r="G210" s="91" t="s">
        <v>97</v>
      </c>
      <c r="H210" s="92">
        <f>H200+H201+H202</f>
        <v>103</v>
      </c>
      <c r="I210" s="93">
        <v>0.0</v>
      </c>
      <c r="J210" s="94">
        <f t="shared" si="22"/>
        <v>0</v>
      </c>
      <c r="K210" s="95" t="s">
        <v>86</v>
      </c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12" t="s">
        <v>174</v>
      </c>
      <c r="AE210" s="13"/>
      <c r="AF210" s="112" t="s">
        <v>82</v>
      </c>
      <c r="AG210" s="112" t="s">
        <v>2</v>
      </c>
      <c r="AH210" s="13"/>
      <c r="AI210" s="13"/>
      <c r="AJ210" s="13"/>
      <c r="AK210" s="2" t="s">
        <v>171</v>
      </c>
      <c r="AL210" s="13"/>
      <c r="AM210" s="13"/>
      <c r="AN210" s="13"/>
      <c r="AO210" s="13"/>
      <c r="AP210" s="13"/>
      <c r="AQ210" s="113" t="str">
        <f t="shared" si="23"/>
        <v>#REF!</v>
      </c>
      <c r="AR210" s="113" t="str">
        <f t="shared" si="24"/>
        <v>#REF!</v>
      </c>
      <c r="AS210" s="113" t="str">
        <f t="shared" si="25"/>
        <v>#REF!</v>
      </c>
      <c r="AT210" s="113" t="str">
        <f t="shared" si="26"/>
        <v>#REF!</v>
      </c>
      <c r="AU210" s="113" t="str">
        <f t="shared" si="27"/>
        <v>#REF!</v>
      </c>
      <c r="AV210" s="2" t="s">
        <v>170</v>
      </c>
      <c r="AW210" s="113">
        <f t="shared" si="28"/>
        <v>0</v>
      </c>
      <c r="AX210" s="2" t="s">
        <v>174</v>
      </c>
      <c r="AY210" s="112" t="s">
        <v>247</v>
      </c>
    </row>
    <row r="211" ht="21.75" customHeight="1">
      <c r="A211" s="13"/>
      <c r="B211" s="14"/>
      <c r="C211" s="88">
        <v>54.0</v>
      </c>
      <c r="D211" s="88" t="s">
        <v>82</v>
      </c>
      <c r="E211" s="89" t="s">
        <v>248</v>
      </c>
      <c r="F211" s="90" t="s">
        <v>249</v>
      </c>
      <c r="G211" s="91" t="s">
        <v>97</v>
      </c>
      <c r="H211" s="92">
        <v>143.0</v>
      </c>
      <c r="I211" s="93">
        <v>0.0</v>
      </c>
      <c r="J211" s="94">
        <f t="shared" si="22"/>
        <v>0</v>
      </c>
      <c r="K211" s="95" t="s">
        <v>86</v>
      </c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12" t="s">
        <v>174</v>
      </c>
      <c r="AE211" s="13"/>
      <c r="AF211" s="112" t="s">
        <v>82</v>
      </c>
      <c r="AG211" s="112" t="s">
        <v>2</v>
      </c>
      <c r="AH211" s="13"/>
      <c r="AI211" s="13"/>
      <c r="AJ211" s="13"/>
      <c r="AK211" s="2" t="s">
        <v>171</v>
      </c>
      <c r="AL211" s="13"/>
      <c r="AM211" s="13"/>
      <c r="AN211" s="13"/>
      <c r="AO211" s="13"/>
      <c r="AP211" s="13"/>
      <c r="AQ211" s="113" t="str">
        <f t="shared" si="23"/>
        <v>#REF!</v>
      </c>
      <c r="AR211" s="113" t="str">
        <f t="shared" si="24"/>
        <v>#REF!</v>
      </c>
      <c r="AS211" s="113" t="str">
        <f t="shared" si="25"/>
        <v>#REF!</v>
      </c>
      <c r="AT211" s="113" t="str">
        <f t="shared" si="26"/>
        <v>#REF!</v>
      </c>
      <c r="AU211" s="113" t="str">
        <f t="shared" si="27"/>
        <v>#REF!</v>
      </c>
      <c r="AV211" s="2" t="s">
        <v>170</v>
      </c>
      <c r="AW211" s="113">
        <f t="shared" si="28"/>
        <v>0</v>
      </c>
      <c r="AX211" s="2" t="s">
        <v>174</v>
      </c>
      <c r="AY211" s="112" t="s">
        <v>250</v>
      </c>
    </row>
    <row r="212" ht="24.0" customHeight="1">
      <c r="A212" s="13"/>
      <c r="B212" s="14"/>
      <c r="C212" s="88">
        <v>55.0</v>
      </c>
      <c r="D212" s="88" t="s">
        <v>82</v>
      </c>
      <c r="E212" s="89" t="s">
        <v>251</v>
      </c>
      <c r="F212" s="90" t="s">
        <v>252</v>
      </c>
      <c r="G212" s="91" t="s">
        <v>211</v>
      </c>
      <c r="H212" s="114">
        <v>0.0</v>
      </c>
      <c r="I212" s="93">
        <v>0.0</v>
      </c>
      <c r="J212" s="94">
        <f t="shared" si="22"/>
        <v>0</v>
      </c>
      <c r="K212" s="95" t="s">
        <v>86</v>
      </c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12" t="s">
        <v>174</v>
      </c>
      <c r="AE212" s="13"/>
      <c r="AF212" s="112" t="s">
        <v>82</v>
      </c>
      <c r="AG212" s="112" t="s">
        <v>2</v>
      </c>
      <c r="AH212" s="13"/>
      <c r="AI212" s="13"/>
      <c r="AJ212" s="13"/>
      <c r="AK212" s="2" t="s">
        <v>171</v>
      </c>
      <c r="AL212" s="13"/>
      <c r="AM212" s="13"/>
      <c r="AN212" s="13"/>
      <c r="AO212" s="13"/>
      <c r="AP212" s="13"/>
      <c r="AQ212" s="113" t="str">
        <f t="shared" si="23"/>
        <v>#REF!</v>
      </c>
      <c r="AR212" s="113" t="str">
        <f t="shared" si="24"/>
        <v>#REF!</v>
      </c>
      <c r="AS212" s="113" t="str">
        <f t="shared" si="25"/>
        <v>#REF!</v>
      </c>
      <c r="AT212" s="113" t="str">
        <f t="shared" si="26"/>
        <v>#REF!</v>
      </c>
      <c r="AU212" s="113" t="str">
        <f t="shared" si="27"/>
        <v>#REF!</v>
      </c>
      <c r="AV212" s="2" t="s">
        <v>170</v>
      </c>
      <c r="AW212" s="113">
        <f t="shared" si="28"/>
        <v>0</v>
      </c>
      <c r="AX212" s="2" t="s">
        <v>174</v>
      </c>
      <c r="AY212" s="112" t="s">
        <v>253</v>
      </c>
    </row>
    <row r="213" ht="22.5" customHeight="1">
      <c r="A213" s="81"/>
      <c r="B213" s="109"/>
      <c r="C213" s="81"/>
      <c r="D213" s="82" t="s">
        <v>77</v>
      </c>
      <c r="E213" s="85" t="s">
        <v>254</v>
      </c>
      <c r="F213" s="85" t="s">
        <v>255</v>
      </c>
      <c r="G213" s="81"/>
      <c r="H213" s="81"/>
      <c r="I213" s="81"/>
      <c r="J213" s="86">
        <f>SUM(J214:J225)</f>
        <v>0</v>
      </c>
      <c r="K213" s="87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2" t="s">
        <v>2</v>
      </c>
      <c r="AE213" s="81"/>
      <c r="AF213" s="115" t="s">
        <v>77</v>
      </c>
      <c r="AG213" s="115" t="s">
        <v>170</v>
      </c>
      <c r="AH213" s="81"/>
      <c r="AI213" s="81"/>
      <c r="AJ213" s="81"/>
      <c r="AK213" s="82" t="s">
        <v>171</v>
      </c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116">
        <f>SUM(AW214:AW225)</f>
        <v>0</v>
      </c>
      <c r="AX213" s="81"/>
      <c r="AY213" s="81"/>
    </row>
    <row r="214" ht="24.0" customHeight="1">
      <c r="A214" s="13"/>
      <c r="B214" s="14"/>
      <c r="C214" s="88">
        <v>56.0</v>
      </c>
      <c r="D214" s="88" t="s">
        <v>82</v>
      </c>
      <c r="E214" s="89" t="s">
        <v>256</v>
      </c>
      <c r="F214" s="90" t="s">
        <v>257</v>
      </c>
      <c r="G214" s="91" t="s">
        <v>258</v>
      </c>
      <c r="H214" s="92">
        <v>7.0</v>
      </c>
      <c r="I214" s="93">
        <v>0.0</v>
      </c>
      <c r="J214" s="94">
        <f t="shared" ref="J214:J225" si="29">H214*I214</f>
        <v>0</v>
      </c>
      <c r="K214" s="95" t="s">
        <v>86</v>
      </c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12" t="s">
        <v>174</v>
      </c>
      <c r="AE214" s="13"/>
      <c r="AF214" s="112" t="s">
        <v>82</v>
      </c>
      <c r="AG214" s="112" t="s">
        <v>2</v>
      </c>
      <c r="AH214" s="13"/>
      <c r="AI214" s="13"/>
      <c r="AJ214" s="13"/>
      <c r="AK214" s="2" t="s">
        <v>171</v>
      </c>
      <c r="AL214" s="13"/>
      <c r="AM214" s="13"/>
      <c r="AN214" s="13"/>
      <c r="AO214" s="13"/>
      <c r="AP214" s="13"/>
      <c r="AQ214" s="113" t="str">
        <f t="shared" ref="AQ214:AQ219" si="30">IF(#REF!="základní",J214,0)</f>
        <v>#REF!</v>
      </c>
      <c r="AR214" s="113" t="str">
        <f t="shared" ref="AR214:AR219" si="31">IF(#REF!="snížená",J214,0)</f>
        <v>#REF!</v>
      </c>
      <c r="AS214" s="113" t="str">
        <f t="shared" ref="AS214:AS219" si="32">IF(#REF!="zákl. přenesená",J214,0)</f>
        <v>#REF!</v>
      </c>
      <c r="AT214" s="113" t="str">
        <f t="shared" ref="AT214:AT219" si="33">IF(#REF!="sníž. přenesená",J214,0)</f>
        <v>#REF!</v>
      </c>
      <c r="AU214" s="113" t="str">
        <f t="shared" ref="AU214:AU219" si="34">IF(#REF!="nulová",J214,0)</f>
        <v>#REF!</v>
      </c>
      <c r="AV214" s="2" t="s">
        <v>170</v>
      </c>
      <c r="AW214" s="113">
        <f t="shared" ref="AW214:AW219" si="35">ROUND(I214*H214,2)</f>
        <v>0</v>
      </c>
      <c r="AX214" s="2" t="s">
        <v>174</v>
      </c>
      <c r="AY214" s="112" t="s">
        <v>259</v>
      </c>
    </row>
    <row r="215" ht="24.0" customHeight="1">
      <c r="A215" s="13"/>
      <c r="B215" s="14"/>
      <c r="C215" s="88">
        <v>57.0</v>
      </c>
      <c r="D215" s="88" t="s">
        <v>82</v>
      </c>
      <c r="E215" s="89" t="s">
        <v>260</v>
      </c>
      <c r="F215" s="90" t="s">
        <v>261</v>
      </c>
      <c r="G215" s="91" t="s">
        <v>258</v>
      </c>
      <c r="H215" s="92">
        <v>6.0</v>
      </c>
      <c r="I215" s="93">
        <v>0.0</v>
      </c>
      <c r="J215" s="94">
        <f t="shared" si="29"/>
        <v>0</v>
      </c>
      <c r="K215" s="95" t="s">
        <v>86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12" t="s">
        <v>174</v>
      </c>
      <c r="AE215" s="13"/>
      <c r="AF215" s="112" t="s">
        <v>82</v>
      </c>
      <c r="AG215" s="112" t="s">
        <v>2</v>
      </c>
      <c r="AH215" s="13"/>
      <c r="AI215" s="13"/>
      <c r="AJ215" s="13"/>
      <c r="AK215" s="2" t="s">
        <v>171</v>
      </c>
      <c r="AL215" s="13"/>
      <c r="AM215" s="13"/>
      <c r="AN215" s="13"/>
      <c r="AO215" s="13"/>
      <c r="AP215" s="13"/>
      <c r="AQ215" s="113" t="str">
        <f t="shared" si="30"/>
        <v>#REF!</v>
      </c>
      <c r="AR215" s="113" t="str">
        <f t="shared" si="31"/>
        <v>#REF!</v>
      </c>
      <c r="AS215" s="113" t="str">
        <f t="shared" si="32"/>
        <v>#REF!</v>
      </c>
      <c r="AT215" s="113" t="str">
        <f t="shared" si="33"/>
        <v>#REF!</v>
      </c>
      <c r="AU215" s="113" t="str">
        <f t="shared" si="34"/>
        <v>#REF!</v>
      </c>
      <c r="AV215" s="2" t="s">
        <v>170</v>
      </c>
      <c r="AW215" s="113">
        <f t="shared" si="35"/>
        <v>0</v>
      </c>
      <c r="AX215" s="2" t="s">
        <v>174</v>
      </c>
      <c r="AY215" s="112" t="s">
        <v>262</v>
      </c>
    </row>
    <row r="216" ht="24.0" customHeight="1">
      <c r="A216" s="13"/>
      <c r="B216" s="14"/>
      <c r="C216" s="88">
        <v>58.0</v>
      </c>
      <c r="D216" s="88" t="s">
        <v>82</v>
      </c>
      <c r="E216" s="89" t="s">
        <v>263</v>
      </c>
      <c r="F216" s="90" t="s">
        <v>264</v>
      </c>
      <c r="G216" s="91" t="s">
        <v>258</v>
      </c>
      <c r="H216" s="92">
        <v>11.0</v>
      </c>
      <c r="I216" s="93">
        <v>0.0</v>
      </c>
      <c r="J216" s="94">
        <f t="shared" si="29"/>
        <v>0</v>
      </c>
      <c r="K216" s="95" t="s">
        <v>86</v>
      </c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12" t="s">
        <v>174</v>
      </c>
      <c r="AE216" s="13"/>
      <c r="AF216" s="112" t="s">
        <v>82</v>
      </c>
      <c r="AG216" s="112" t="s">
        <v>2</v>
      </c>
      <c r="AH216" s="13"/>
      <c r="AI216" s="13"/>
      <c r="AJ216" s="13"/>
      <c r="AK216" s="2" t="s">
        <v>171</v>
      </c>
      <c r="AL216" s="13"/>
      <c r="AM216" s="13"/>
      <c r="AN216" s="13"/>
      <c r="AO216" s="13"/>
      <c r="AP216" s="13"/>
      <c r="AQ216" s="113" t="str">
        <f t="shared" si="30"/>
        <v>#REF!</v>
      </c>
      <c r="AR216" s="113" t="str">
        <f t="shared" si="31"/>
        <v>#REF!</v>
      </c>
      <c r="AS216" s="113" t="str">
        <f t="shared" si="32"/>
        <v>#REF!</v>
      </c>
      <c r="AT216" s="113" t="str">
        <f t="shared" si="33"/>
        <v>#REF!</v>
      </c>
      <c r="AU216" s="113" t="str">
        <f t="shared" si="34"/>
        <v>#REF!</v>
      </c>
      <c r="AV216" s="2" t="s">
        <v>170</v>
      </c>
      <c r="AW216" s="113">
        <f t="shared" si="35"/>
        <v>0</v>
      </c>
      <c r="AX216" s="2" t="s">
        <v>174</v>
      </c>
      <c r="AY216" s="112" t="s">
        <v>265</v>
      </c>
    </row>
    <row r="217" ht="24.0" customHeight="1">
      <c r="A217" s="13"/>
      <c r="B217" s="14"/>
      <c r="C217" s="88">
        <v>59.0</v>
      </c>
      <c r="D217" s="88" t="s">
        <v>82</v>
      </c>
      <c r="E217" s="89" t="s">
        <v>266</v>
      </c>
      <c r="F217" s="90" t="s">
        <v>267</v>
      </c>
      <c r="G217" s="91" t="s">
        <v>258</v>
      </c>
      <c r="H217" s="92">
        <v>22.0</v>
      </c>
      <c r="I217" s="93">
        <v>0.0</v>
      </c>
      <c r="J217" s="94">
        <f t="shared" si="29"/>
        <v>0</v>
      </c>
      <c r="K217" s="95" t="s">
        <v>86</v>
      </c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12" t="s">
        <v>174</v>
      </c>
      <c r="AE217" s="13"/>
      <c r="AF217" s="112" t="s">
        <v>82</v>
      </c>
      <c r="AG217" s="112" t="s">
        <v>2</v>
      </c>
      <c r="AH217" s="13"/>
      <c r="AI217" s="13"/>
      <c r="AJ217" s="13"/>
      <c r="AK217" s="2" t="s">
        <v>171</v>
      </c>
      <c r="AL217" s="13"/>
      <c r="AM217" s="13"/>
      <c r="AN217" s="13"/>
      <c r="AO217" s="13"/>
      <c r="AP217" s="13"/>
      <c r="AQ217" s="113" t="str">
        <f t="shared" si="30"/>
        <v>#REF!</v>
      </c>
      <c r="AR217" s="113" t="str">
        <f t="shared" si="31"/>
        <v>#REF!</v>
      </c>
      <c r="AS217" s="113" t="str">
        <f t="shared" si="32"/>
        <v>#REF!</v>
      </c>
      <c r="AT217" s="113" t="str">
        <f t="shared" si="33"/>
        <v>#REF!</v>
      </c>
      <c r="AU217" s="113" t="str">
        <f t="shared" si="34"/>
        <v>#REF!</v>
      </c>
      <c r="AV217" s="2" t="s">
        <v>170</v>
      </c>
      <c r="AW217" s="113">
        <f t="shared" si="35"/>
        <v>0</v>
      </c>
      <c r="AX217" s="2" t="s">
        <v>174</v>
      </c>
      <c r="AY217" s="112" t="s">
        <v>268</v>
      </c>
    </row>
    <row r="218" ht="21.75" customHeight="1">
      <c r="A218" s="13"/>
      <c r="B218" s="14"/>
      <c r="C218" s="88">
        <v>60.0</v>
      </c>
      <c r="D218" s="88" t="s">
        <v>82</v>
      </c>
      <c r="E218" s="89" t="s">
        <v>269</v>
      </c>
      <c r="F218" s="90" t="s">
        <v>270</v>
      </c>
      <c r="G218" s="91" t="s">
        <v>258</v>
      </c>
      <c r="H218" s="92">
        <v>11.0</v>
      </c>
      <c r="I218" s="93">
        <v>0.0</v>
      </c>
      <c r="J218" s="94">
        <f t="shared" si="29"/>
        <v>0</v>
      </c>
      <c r="K218" s="95" t="s">
        <v>86</v>
      </c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12" t="s">
        <v>174</v>
      </c>
      <c r="AE218" s="13"/>
      <c r="AF218" s="112" t="s">
        <v>82</v>
      </c>
      <c r="AG218" s="112" t="s">
        <v>2</v>
      </c>
      <c r="AH218" s="13"/>
      <c r="AI218" s="13"/>
      <c r="AJ218" s="13"/>
      <c r="AK218" s="2" t="s">
        <v>171</v>
      </c>
      <c r="AL218" s="13"/>
      <c r="AM218" s="13"/>
      <c r="AN218" s="13"/>
      <c r="AO218" s="13"/>
      <c r="AP218" s="13"/>
      <c r="AQ218" s="113" t="str">
        <f t="shared" si="30"/>
        <v>#REF!</v>
      </c>
      <c r="AR218" s="113" t="str">
        <f t="shared" si="31"/>
        <v>#REF!</v>
      </c>
      <c r="AS218" s="113" t="str">
        <f t="shared" si="32"/>
        <v>#REF!</v>
      </c>
      <c r="AT218" s="113" t="str">
        <f t="shared" si="33"/>
        <v>#REF!</v>
      </c>
      <c r="AU218" s="113" t="str">
        <f t="shared" si="34"/>
        <v>#REF!</v>
      </c>
      <c r="AV218" s="2" t="s">
        <v>170</v>
      </c>
      <c r="AW218" s="113">
        <f t="shared" si="35"/>
        <v>0</v>
      </c>
      <c r="AX218" s="2" t="s">
        <v>174</v>
      </c>
      <c r="AY218" s="112" t="s">
        <v>271</v>
      </c>
    </row>
    <row r="219" ht="24.0" customHeight="1">
      <c r="A219" s="13"/>
      <c r="B219" s="14"/>
      <c r="C219" s="88">
        <v>61.0</v>
      </c>
      <c r="D219" s="88" t="s">
        <v>82</v>
      </c>
      <c r="E219" s="89" t="s">
        <v>272</v>
      </c>
      <c r="F219" s="90" t="s">
        <v>273</v>
      </c>
      <c r="G219" s="91" t="s">
        <v>258</v>
      </c>
      <c r="H219" s="92">
        <v>7.0</v>
      </c>
      <c r="I219" s="93">
        <v>0.0</v>
      </c>
      <c r="J219" s="94">
        <f t="shared" si="29"/>
        <v>0</v>
      </c>
      <c r="K219" s="16" t="s">
        <v>109</v>
      </c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12" t="s">
        <v>174</v>
      </c>
      <c r="AE219" s="13"/>
      <c r="AF219" s="112" t="s">
        <v>82</v>
      </c>
      <c r="AG219" s="112" t="s">
        <v>2</v>
      </c>
      <c r="AH219" s="13"/>
      <c r="AI219" s="13"/>
      <c r="AJ219" s="13"/>
      <c r="AK219" s="2" t="s">
        <v>171</v>
      </c>
      <c r="AL219" s="13"/>
      <c r="AM219" s="13"/>
      <c r="AN219" s="13"/>
      <c r="AO219" s="13"/>
      <c r="AP219" s="13"/>
      <c r="AQ219" s="113" t="str">
        <f t="shared" si="30"/>
        <v>#REF!</v>
      </c>
      <c r="AR219" s="113" t="str">
        <f t="shared" si="31"/>
        <v>#REF!</v>
      </c>
      <c r="AS219" s="113" t="str">
        <f t="shared" si="32"/>
        <v>#REF!</v>
      </c>
      <c r="AT219" s="113" t="str">
        <f t="shared" si="33"/>
        <v>#REF!</v>
      </c>
      <c r="AU219" s="113" t="str">
        <f t="shared" si="34"/>
        <v>#REF!</v>
      </c>
      <c r="AV219" s="2" t="s">
        <v>170</v>
      </c>
      <c r="AW219" s="113">
        <f t="shared" si="35"/>
        <v>0</v>
      </c>
      <c r="AX219" s="2" t="s">
        <v>174</v>
      </c>
      <c r="AY219" s="112" t="s">
        <v>274</v>
      </c>
    </row>
    <row r="220" ht="15.75" customHeight="1">
      <c r="A220" s="13"/>
      <c r="B220" s="14"/>
      <c r="C220" s="88">
        <v>62.0</v>
      </c>
      <c r="D220" s="88" t="s">
        <v>82</v>
      </c>
      <c r="E220" s="89" t="s">
        <v>272</v>
      </c>
      <c r="F220" s="90" t="s">
        <v>275</v>
      </c>
      <c r="G220" s="91" t="s">
        <v>258</v>
      </c>
      <c r="H220" s="92">
        <v>3.0</v>
      </c>
      <c r="I220" s="93">
        <v>0.0</v>
      </c>
      <c r="J220" s="94">
        <f t="shared" si="29"/>
        <v>0</v>
      </c>
      <c r="K220" s="16" t="s">
        <v>109</v>
      </c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2" t="s">
        <v>122</v>
      </c>
      <c r="AG220" s="2" t="s">
        <v>2</v>
      </c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</row>
    <row r="221" ht="24.0" customHeight="1">
      <c r="A221" s="13"/>
      <c r="B221" s="14"/>
      <c r="C221" s="88">
        <v>63.0</v>
      </c>
      <c r="D221" s="88" t="s">
        <v>82</v>
      </c>
      <c r="E221" s="89" t="s">
        <v>276</v>
      </c>
      <c r="F221" s="90" t="s">
        <v>277</v>
      </c>
      <c r="G221" s="91" t="s">
        <v>258</v>
      </c>
      <c r="H221" s="92">
        <v>3.0</v>
      </c>
      <c r="I221" s="93">
        <v>0.0</v>
      </c>
      <c r="J221" s="94">
        <f t="shared" si="29"/>
        <v>0</v>
      </c>
      <c r="K221" s="16" t="s">
        <v>109</v>
      </c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12" t="s">
        <v>174</v>
      </c>
      <c r="AE221" s="13"/>
      <c r="AF221" s="112" t="s">
        <v>82</v>
      </c>
      <c r="AG221" s="112" t="s">
        <v>2</v>
      </c>
      <c r="AH221" s="13"/>
      <c r="AI221" s="13"/>
      <c r="AJ221" s="13"/>
      <c r="AK221" s="2" t="s">
        <v>171</v>
      </c>
      <c r="AL221" s="13"/>
      <c r="AM221" s="13"/>
      <c r="AN221" s="13"/>
      <c r="AO221" s="13"/>
      <c r="AP221" s="13"/>
      <c r="AQ221" s="113" t="str">
        <f t="shared" ref="AQ221:AQ225" si="36">IF(#REF!="základní",J221,0)</f>
        <v>#REF!</v>
      </c>
      <c r="AR221" s="113" t="str">
        <f t="shared" ref="AR221:AR225" si="37">IF(#REF!="snížená",J221,0)</f>
        <v>#REF!</v>
      </c>
      <c r="AS221" s="113" t="str">
        <f t="shared" ref="AS221:AS225" si="38">IF(#REF!="zákl. přenesená",J221,0)</f>
        <v>#REF!</v>
      </c>
      <c r="AT221" s="113" t="str">
        <f t="shared" ref="AT221:AT225" si="39">IF(#REF!="sníž. přenesená",J221,0)</f>
        <v>#REF!</v>
      </c>
      <c r="AU221" s="113" t="str">
        <f t="shared" ref="AU221:AU225" si="40">IF(#REF!="nulová",J221,0)</f>
        <v>#REF!</v>
      </c>
      <c r="AV221" s="2" t="s">
        <v>170</v>
      </c>
      <c r="AW221" s="113">
        <f t="shared" ref="AW221:AW225" si="41">ROUND(I221*H221,2)</f>
        <v>0</v>
      </c>
      <c r="AX221" s="2" t="s">
        <v>174</v>
      </c>
      <c r="AY221" s="112" t="s">
        <v>278</v>
      </c>
    </row>
    <row r="222" ht="16.5" customHeight="1">
      <c r="A222" s="13"/>
      <c r="B222" s="14"/>
      <c r="C222" s="88">
        <v>64.0</v>
      </c>
      <c r="D222" s="88" t="s">
        <v>82</v>
      </c>
      <c r="E222" s="89" t="s">
        <v>279</v>
      </c>
      <c r="F222" s="90" t="s">
        <v>280</v>
      </c>
      <c r="G222" s="91" t="s">
        <v>158</v>
      </c>
      <c r="H222" s="92">
        <v>6.0</v>
      </c>
      <c r="I222" s="93">
        <v>0.0</v>
      </c>
      <c r="J222" s="94">
        <f t="shared" si="29"/>
        <v>0</v>
      </c>
      <c r="K222" s="16" t="s">
        <v>109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12" t="s">
        <v>174</v>
      </c>
      <c r="AE222" s="13"/>
      <c r="AF222" s="112" t="s">
        <v>82</v>
      </c>
      <c r="AG222" s="112" t="s">
        <v>2</v>
      </c>
      <c r="AH222" s="13"/>
      <c r="AI222" s="13"/>
      <c r="AJ222" s="13"/>
      <c r="AK222" s="2" t="s">
        <v>171</v>
      </c>
      <c r="AL222" s="13"/>
      <c r="AM222" s="13"/>
      <c r="AN222" s="13"/>
      <c r="AO222" s="13"/>
      <c r="AP222" s="13"/>
      <c r="AQ222" s="113" t="str">
        <f t="shared" si="36"/>
        <v>#REF!</v>
      </c>
      <c r="AR222" s="113" t="str">
        <f t="shared" si="37"/>
        <v>#REF!</v>
      </c>
      <c r="AS222" s="113" t="str">
        <f t="shared" si="38"/>
        <v>#REF!</v>
      </c>
      <c r="AT222" s="113" t="str">
        <f t="shared" si="39"/>
        <v>#REF!</v>
      </c>
      <c r="AU222" s="113" t="str">
        <f t="shared" si="40"/>
        <v>#REF!</v>
      </c>
      <c r="AV222" s="2" t="s">
        <v>170</v>
      </c>
      <c r="AW222" s="113">
        <f t="shared" si="41"/>
        <v>0</v>
      </c>
      <c r="AX222" s="2" t="s">
        <v>174</v>
      </c>
      <c r="AY222" s="112" t="s">
        <v>281</v>
      </c>
    </row>
    <row r="223" ht="16.5" customHeight="1">
      <c r="A223" s="13"/>
      <c r="B223" s="14"/>
      <c r="C223" s="88">
        <v>65.0</v>
      </c>
      <c r="D223" s="88" t="s">
        <v>82</v>
      </c>
      <c r="E223" s="89" t="s">
        <v>282</v>
      </c>
      <c r="F223" s="90" t="s">
        <v>283</v>
      </c>
      <c r="G223" s="91" t="s">
        <v>158</v>
      </c>
      <c r="H223" s="92">
        <v>7.0</v>
      </c>
      <c r="I223" s="93">
        <v>0.0</v>
      </c>
      <c r="J223" s="94">
        <f t="shared" si="29"/>
        <v>0</v>
      </c>
      <c r="K223" s="95" t="s">
        <v>86</v>
      </c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12" t="s">
        <v>174</v>
      </c>
      <c r="AE223" s="13"/>
      <c r="AF223" s="112" t="s">
        <v>82</v>
      </c>
      <c r="AG223" s="112" t="s">
        <v>2</v>
      </c>
      <c r="AH223" s="13"/>
      <c r="AI223" s="13"/>
      <c r="AJ223" s="13"/>
      <c r="AK223" s="2" t="s">
        <v>171</v>
      </c>
      <c r="AL223" s="13"/>
      <c r="AM223" s="13"/>
      <c r="AN223" s="13"/>
      <c r="AO223" s="13"/>
      <c r="AP223" s="13"/>
      <c r="AQ223" s="113" t="str">
        <f t="shared" si="36"/>
        <v>#REF!</v>
      </c>
      <c r="AR223" s="113" t="str">
        <f t="shared" si="37"/>
        <v>#REF!</v>
      </c>
      <c r="AS223" s="113" t="str">
        <f t="shared" si="38"/>
        <v>#REF!</v>
      </c>
      <c r="AT223" s="113" t="str">
        <f t="shared" si="39"/>
        <v>#REF!</v>
      </c>
      <c r="AU223" s="113" t="str">
        <f t="shared" si="40"/>
        <v>#REF!</v>
      </c>
      <c r="AV223" s="2" t="s">
        <v>170</v>
      </c>
      <c r="AW223" s="113">
        <f t="shared" si="41"/>
        <v>0</v>
      </c>
      <c r="AX223" s="2" t="s">
        <v>174</v>
      </c>
      <c r="AY223" s="112" t="s">
        <v>284</v>
      </c>
    </row>
    <row r="224" ht="16.5" customHeight="1">
      <c r="A224" s="13"/>
      <c r="B224" s="14"/>
      <c r="C224" s="88">
        <v>66.0</v>
      </c>
      <c r="D224" s="88" t="s">
        <v>82</v>
      </c>
      <c r="E224" s="89" t="s">
        <v>285</v>
      </c>
      <c r="F224" s="90" t="s">
        <v>286</v>
      </c>
      <c r="G224" s="91" t="s">
        <v>158</v>
      </c>
      <c r="H224" s="92">
        <v>6.0</v>
      </c>
      <c r="I224" s="93">
        <v>0.0</v>
      </c>
      <c r="J224" s="94">
        <f t="shared" si="29"/>
        <v>0</v>
      </c>
      <c r="K224" s="95" t="s">
        <v>86</v>
      </c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12" t="s">
        <v>174</v>
      </c>
      <c r="AE224" s="13"/>
      <c r="AF224" s="112" t="s">
        <v>82</v>
      </c>
      <c r="AG224" s="112" t="s">
        <v>2</v>
      </c>
      <c r="AH224" s="13"/>
      <c r="AI224" s="13"/>
      <c r="AJ224" s="13"/>
      <c r="AK224" s="2" t="s">
        <v>171</v>
      </c>
      <c r="AL224" s="13"/>
      <c r="AM224" s="13"/>
      <c r="AN224" s="13"/>
      <c r="AO224" s="13"/>
      <c r="AP224" s="13"/>
      <c r="AQ224" s="113" t="str">
        <f t="shared" si="36"/>
        <v>#REF!</v>
      </c>
      <c r="AR224" s="113" t="str">
        <f t="shared" si="37"/>
        <v>#REF!</v>
      </c>
      <c r="AS224" s="113" t="str">
        <f t="shared" si="38"/>
        <v>#REF!</v>
      </c>
      <c r="AT224" s="113" t="str">
        <f t="shared" si="39"/>
        <v>#REF!</v>
      </c>
      <c r="AU224" s="113" t="str">
        <f t="shared" si="40"/>
        <v>#REF!</v>
      </c>
      <c r="AV224" s="2" t="s">
        <v>170</v>
      </c>
      <c r="AW224" s="113">
        <f t="shared" si="41"/>
        <v>0</v>
      </c>
      <c r="AX224" s="2" t="s">
        <v>174</v>
      </c>
      <c r="AY224" s="112" t="s">
        <v>287</v>
      </c>
    </row>
    <row r="225" ht="24.0" customHeight="1">
      <c r="A225" s="13"/>
      <c r="B225" s="14"/>
      <c r="C225" s="88">
        <v>67.0</v>
      </c>
      <c r="D225" s="88" t="s">
        <v>82</v>
      </c>
      <c r="E225" s="89" t="s">
        <v>288</v>
      </c>
      <c r="F225" s="90" t="s">
        <v>289</v>
      </c>
      <c r="G225" s="91" t="s">
        <v>211</v>
      </c>
      <c r="H225" s="114">
        <v>0.0</v>
      </c>
      <c r="I225" s="93">
        <v>0.0</v>
      </c>
      <c r="J225" s="94">
        <f t="shared" si="29"/>
        <v>0</v>
      </c>
      <c r="K225" s="95" t="s">
        <v>86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12" t="s">
        <v>174</v>
      </c>
      <c r="AE225" s="13"/>
      <c r="AF225" s="112" t="s">
        <v>82</v>
      </c>
      <c r="AG225" s="112" t="s">
        <v>2</v>
      </c>
      <c r="AH225" s="13"/>
      <c r="AI225" s="13"/>
      <c r="AJ225" s="13"/>
      <c r="AK225" s="2" t="s">
        <v>171</v>
      </c>
      <c r="AL225" s="13"/>
      <c r="AM225" s="13"/>
      <c r="AN225" s="13"/>
      <c r="AO225" s="13"/>
      <c r="AP225" s="13"/>
      <c r="AQ225" s="113" t="str">
        <f t="shared" si="36"/>
        <v>#REF!</v>
      </c>
      <c r="AR225" s="113" t="str">
        <f t="shared" si="37"/>
        <v>#REF!</v>
      </c>
      <c r="AS225" s="113" t="str">
        <f t="shared" si="38"/>
        <v>#REF!</v>
      </c>
      <c r="AT225" s="113" t="str">
        <f t="shared" si="39"/>
        <v>#REF!</v>
      </c>
      <c r="AU225" s="113" t="str">
        <f t="shared" si="40"/>
        <v>#REF!</v>
      </c>
      <c r="AV225" s="2" t="s">
        <v>170</v>
      </c>
      <c r="AW225" s="113">
        <f t="shared" si="41"/>
        <v>0</v>
      </c>
      <c r="AX225" s="2" t="s">
        <v>174</v>
      </c>
      <c r="AY225" s="112" t="s">
        <v>290</v>
      </c>
    </row>
    <row r="226" ht="22.5" customHeight="1">
      <c r="A226" s="81"/>
      <c r="B226" s="109"/>
      <c r="C226" s="81"/>
      <c r="D226" s="82" t="s">
        <v>77</v>
      </c>
      <c r="E226" s="85" t="s">
        <v>291</v>
      </c>
      <c r="F226" s="85" t="s">
        <v>292</v>
      </c>
      <c r="G226" s="81"/>
      <c r="H226" s="81"/>
      <c r="I226" s="81"/>
      <c r="J226" s="86">
        <f>SUM(J227:J231)</f>
        <v>0</v>
      </c>
      <c r="K226" s="87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2" t="s">
        <v>2</v>
      </c>
      <c r="AE226" s="81"/>
      <c r="AF226" s="115" t="s">
        <v>77</v>
      </c>
      <c r="AG226" s="115" t="s">
        <v>170</v>
      </c>
      <c r="AH226" s="81"/>
      <c r="AI226" s="81"/>
      <c r="AJ226" s="81"/>
      <c r="AK226" s="82" t="s">
        <v>171</v>
      </c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116">
        <f>SUM(AW227:AW231)</f>
        <v>0</v>
      </c>
      <c r="AX226" s="81"/>
      <c r="AY226" s="81"/>
    </row>
    <row r="227" ht="24.0" customHeight="1">
      <c r="A227" s="13"/>
      <c r="B227" s="14"/>
      <c r="C227" s="88">
        <v>68.0</v>
      </c>
      <c r="D227" s="88" t="s">
        <v>82</v>
      </c>
      <c r="E227" s="89" t="s">
        <v>293</v>
      </c>
      <c r="F227" s="90" t="s">
        <v>294</v>
      </c>
      <c r="G227" s="91" t="s">
        <v>258</v>
      </c>
      <c r="H227" s="92">
        <v>6.0</v>
      </c>
      <c r="I227" s="93">
        <v>0.0</v>
      </c>
      <c r="J227" s="94">
        <f t="shared" ref="J227:J231" si="42">I227*H227</f>
        <v>0</v>
      </c>
      <c r="K227" s="95" t="s">
        <v>86</v>
      </c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12" t="s">
        <v>174</v>
      </c>
      <c r="AE227" s="13"/>
      <c r="AF227" s="112" t="s">
        <v>82</v>
      </c>
      <c r="AG227" s="112" t="s">
        <v>2</v>
      </c>
      <c r="AH227" s="13"/>
      <c r="AI227" s="13"/>
      <c r="AJ227" s="13"/>
      <c r="AK227" s="2" t="s">
        <v>171</v>
      </c>
      <c r="AL227" s="13"/>
      <c r="AM227" s="13"/>
      <c r="AN227" s="13"/>
      <c r="AO227" s="13"/>
      <c r="AP227" s="13"/>
      <c r="AQ227" s="113" t="str">
        <f t="shared" ref="AQ227:AQ231" si="43">IF(#REF!="základní",J227,0)</f>
        <v>#REF!</v>
      </c>
      <c r="AR227" s="113" t="str">
        <f t="shared" ref="AR227:AR231" si="44">IF(#REF!="snížená",J227,0)</f>
        <v>#REF!</v>
      </c>
      <c r="AS227" s="113" t="str">
        <f t="shared" ref="AS227:AS231" si="45">IF(#REF!="zákl. přenesená",J227,0)</f>
        <v>#REF!</v>
      </c>
      <c r="AT227" s="113" t="str">
        <f t="shared" ref="AT227:AT231" si="46">IF(#REF!="sníž. přenesená",J227,0)</f>
        <v>#REF!</v>
      </c>
      <c r="AU227" s="113" t="str">
        <f t="shared" ref="AU227:AU231" si="47">IF(#REF!="nulová",J227,0)</f>
        <v>#REF!</v>
      </c>
      <c r="AV227" s="2" t="s">
        <v>170</v>
      </c>
      <c r="AW227" s="113">
        <f t="shared" ref="AW227:AW231" si="48">ROUND(I227*H227,2)</f>
        <v>0</v>
      </c>
      <c r="AX227" s="2" t="s">
        <v>174</v>
      </c>
      <c r="AY227" s="112" t="s">
        <v>295</v>
      </c>
    </row>
    <row r="228" ht="33.0" customHeight="1">
      <c r="A228" s="13"/>
      <c r="B228" s="14"/>
      <c r="C228" s="88">
        <v>69.0</v>
      </c>
      <c r="D228" s="88" t="s">
        <v>82</v>
      </c>
      <c r="E228" s="89" t="s">
        <v>296</v>
      </c>
      <c r="F228" s="90" t="s">
        <v>297</v>
      </c>
      <c r="G228" s="91" t="s">
        <v>258</v>
      </c>
      <c r="H228" s="92">
        <v>7.0</v>
      </c>
      <c r="I228" s="93">
        <v>0.0</v>
      </c>
      <c r="J228" s="94">
        <f t="shared" si="42"/>
        <v>0</v>
      </c>
      <c r="K228" s="95" t="s">
        <v>86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12" t="s">
        <v>174</v>
      </c>
      <c r="AE228" s="13"/>
      <c r="AF228" s="112" t="s">
        <v>82</v>
      </c>
      <c r="AG228" s="112" t="s">
        <v>2</v>
      </c>
      <c r="AH228" s="13"/>
      <c r="AI228" s="13"/>
      <c r="AJ228" s="13"/>
      <c r="AK228" s="2" t="s">
        <v>171</v>
      </c>
      <c r="AL228" s="13"/>
      <c r="AM228" s="13"/>
      <c r="AN228" s="13"/>
      <c r="AO228" s="13"/>
      <c r="AP228" s="13"/>
      <c r="AQ228" s="113" t="str">
        <f t="shared" si="43"/>
        <v>#REF!</v>
      </c>
      <c r="AR228" s="113" t="str">
        <f t="shared" si="44"/>
        <v>#REF!</v>
      </c>
      <c r="AS228" s="113" t="str">
        <f t="shared" si="45"/>
        <v>#REF!</v>
      </c>
      <c r="AT228" s="113" t="str">
        <f t="shared" si="46"/>
        <v>#REF!</v>
      </c>
      <c r="AU228" s="113" t="str">
        <f t="shared" si="47"/>
        <v>#REF!</v>
      </c>
      <c r="AV228" s="2" t="s">
        <v>170</v>
      </c>
      <c r="AW228" s="113">
        <f t="shared" si="48"/>
        <v>0</v>
      </c>
      <c r="AX228" s="2" t="s">
        <v>174</v>
      </c>
      <c r="AY228" s="112" t="s">
        <v>298</v>
      </c>
    </row>
    <row r="229" ht="16.5" customHeight="1">
      <c r="A229" s="13"/>
      <c r="B229" s="14"/>
      <c r="C229" s="88">
        <v>70.0</v>
      </c>
      <c r="D229" s="88" t="s">
        <v>82</v>
      </c>
      <c r="E229" s="89" t="s">
        <v>299</v>
      </c>
      <c r="F229" s="90" t="s">
        <v>300</v>
      </c>
      <c r="G229" s="91" t="s">
        <v>258</v>
      </c>
      <c r="H229" s="92">
        <v>13.0</v>
      </c>
      <c r="I229" s="93">
        <v>0.0</v>
      </c>
      <c r="J229" s="94">
        <f t="shared" si="42"/>
        <v>0</v>
      </c>
      <c r="K229" s="95" t="s">
        <v>86</v>
      </c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12" t="s">
        <v>174</v>
      </c>
      <c r="AE229" s="13"/>
      <c r="AF229" s="112" t="s">
        <v>82</v>
      </c>
      <c r="AG229" s="112" t="s">
        <v>2</v>
      </c>
      <c r="AH229" s="13"/>
      <c r="AI229" s="13"/>
      <c r="AJ229" s="13"/>
      <c r="AK229" s="2" t="s">
        <v>171</v>
      </c>
      <c r="AL229" s="13"/>
      <c r="AM229" s="13"/>
      <c r="AN229" s="13"/>
      <c r="AO229" s="13"/>
      <c r="AP229" s="13"/>
      <c r="AQ229" s="113" t="str">
        <f t="shared" si="43"/>
        <v>#REF!</v>
      </c>
      <c r="AR229" s="113" t="str">
        <f t="shared" si="44"/>
        <v>#REF!</v>
      </c>
      <c r="AS229" s="113" t="str">
        <f t="shared" si="45"/>
        <v>#REF!</v>
      </c>
      <c r="AT229" s="113" t="str">
        <f t="shared" si="46"/>
        <v>#REF!</v>
      </c>
      <c r="AU229" s="113" t="str">
        <f t="shared" si="47"/>
        <v>#REF!</v>
      </c>
      <c r="AV229" s="2" t="s">
        <v>170</v>
      </c>
      <c r="AW229" s="113">
        <f t="shared" si="48"/>
        <v>0</v>
      </c>
      <c r="AX229" s="2" t="s">
        <v>174</v>
      </c>
      <c r="AY229" s="112" t="s">
        <v>301</v>
      </c>
    </row>
    <row r="230" ht="16.5" customHeight="1">
      <c r="A230" s="13"/>
      <c r="B230" s="14"/>
      <c r="C230" s="88">
        <v>71.0</v>
      </c>
      <c r="D230" s="88" t="s">
        <v>82</v>
      </c>
      <c r="E230" s="89" t="s">
        <v>302</v>
      </c>
      <c r="F230" s="90" t="s">
        <v>303</v>
      </c>
      <c r="G230" s="91" t="s">
        <v>258</v>
      </c>
      <c r="H230" s="92">
        <v>13.0</v>
      </c>
      <c r="I230" s="93">
        <v>0.0</v>
      </c>
      <c r="J230" s="94">
        <f t="shared" si="42"/>
        <v>0</v>
      </c>
      <c r="K230" s="95" t="s">
        <v>86</v>
      </c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12" t="s">
        <v>174</v>
      </c>
      <c r="AE230" s="13"/>
      <c r="AF230" s="112" t="s">
        <v>82</v>
      </c>
      <c r="AG230" s="112" t="s">
        <v>2</v>
      </c>
      <c r="AH230" s="13"/>
      <c r="AI230" s="13"/>
      <c r="AJ230" s="13"/>
      <c r="AK230" s="2" t="s">
        <v>171</v>
      </c>
      <c r="AL230" s="13"/>
      <c r="AM230" s="13"/>
      <c r="AN230" s="13"/>
      <c r="AO230" s="13"/>
      <c r="AP230" s="13"/>
      <c r="AQ230" s="113" t="str">
        <f t="shared" si="43"/>
        <v>#REF!</v>
      </c>
      <c r="AR230" s="113" t="str">
        <f t="shared" si="44"/>
        <v>#REF!</v>
      </c>
      <c r="AS230" s="113" t="str">
        <f t="shared" si="45"/>
        <v>#REF!</v>
      </c>
      <c r="AT230" s="113" t="str">
        <f t="shared" si="46"/>
        <v>#REF!</v>
      </c>
      <c r="AU230" s="113" t="str">
        <f t="shared" si="47"/>
        <v>#REF!</v>
      </c>
      <c r="AV230" s="2" t="s">
        <v>170</v>
      </c>
      <c r="AW230" s="113">
        <f t="shared" si="48"/>
        <v>0</v>
      </c>
      <c r="AX230" s="2" t="s">
        <v>174</v>
      </c>
      <c r="AY230" s="112" t="s">
        <v>304</v>
      </c>
    </row>
    <row r="231" ht="24.0" customHeight="1">
      <c r="A231" s="13"/>
      <c r="B231" s="14"/>
      <c r="C231" s="88">
        <v>72.0</v>
      </c>
      <c r="D231" s="88" t="s">
        <v>82</v>
      </c>
      <c r="E231" s="89" t="s">
        <v>305</v>
      </c>
      <c r="F231" s="90" t="s">
        <v>306</v>
      </c>
      <c r="G231" s="91" t="s">
        <v>211</v>
      </c>
      <c r="H231" s="114">
        <v>0.0</v>
      </c>
      <c r="I231" s="93">
        <v>0.0</v>
      </c>
      <c r="J231" s="94">
        <f t="shared" si="42"/>
        <v>0</v>
      </c>
      <c r="K231" s="95" t="s">
        <v>86</v>
      </c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12" t="s">
        <v>174</v>
      </c>
      <c r="AE231" s="13"/>
      <c r="AF231" s="112" t="s">
        <v>82</v>
      </c>
      <c r="AG231" s="112" t="s">
        <v>2</v>
      </c>
      <c r="AH231" s="13"/>
      <c r="AI231" s="13"/>
      <c r="AJ231" s="13"/>
      <c r="AK231" s="2" t="s">
        <v>171</v>
      </c>
      <c r="AL231" s="13"/>
      <c r="AM231" s="13"/>
      <c r="AN231" s="13"/>
      <c r="AO231" s="13"/>
      <c r="AP231" s="13"/>
      <c r="AQ231" s="113" t="str">
        <f t="shared" si="43"/>
        <v>#REF!</v>
      </c>
      <c r="AR231" s="113" t="str">
        <f t="shared" si="44"/>
        <v>#REF!</v>
      </c>
      <c r="AS231" s="113" t="str">
        <f t="shared" si="45"/>
        <v>#REF!</v>
      </c>
      <c r="AT231" s="113" t="str">
        <f t="shared" si="46"/>
        <v>#REF!</v>
      </c>
      <c r="AU231" s="113" t="str">
        <f t="shared" si="47"/>
        <v>#REF!</v>
      </c>
      <c r="AV231" s="2" t="s">
        <v>170</v>
      </c>
      <c r="AW231" s="113">
        <f t="shared" si="48"/>
        <v>0</v>
      </c>
      <c r="AX231" s="2" t="s">
        <v>174</v>
      </c>
      <c r="AY231" s="112" t="s">
        <v>307</v>
      </c>
    </row>
    <row r="232" ht="24.0" customHeight="1">
      <c r="A232" s="13"/>
      <c r="B232" s="109"/>
      <c r="C232" s="81"/>
      <c r="D232" s="82" t="s">
        <v>77</v>
      </c>
      <c r="E232" s="85" t="s">
        <v>308</v>
      </c>
      <c r="F232" s="85" t="s">
        <v>309</v>
      </c>
      <c r="G232" s="81"/>
      <c r="H232" s="81"/>
      <c r="I232" s="81"/>
      <c r="J232" s="86">
        <f>SUM(J233:J239)</f>
        <v>0</v>
      </c>
      <c r="K232" s="96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12"/>
      <c r="AE232" s="13"/>
      <c r="AF232" s="112"/>
      <c r="AG232" s="112"/>
      <c r="AH232" s="13"/>
      <c r="AI232" s="13"/>
      <c r="AJ232" s="13"/>
      <c r="AK232" s="2"/>
      <c r="AL232" s="13"/>
      <c r="AM232" s="13"/>
      <c r="AN232" s="13"/>
      <c r="AO232" s="13"/>
      <c r="AP232" s="13"/>
      <c r="AQ232" s="113"/>
      <c r="AR232" s="113"/>
      <c r="AS232" s="113"/>
      <c r="AT232" s="113"/>
      <c r="AU232" s="113"/>
      <c r="AV232" s="2"/>
      <c r="AW232" s="113"/>
      <c r="AX232" s="2"/>
      <c r="AY232" s="112"/>
    </row>
    <row r="233" ht="24.0" customHeight="1">
      <c r="A233" s="13"/>
      <c r="B233" s="14"/>
      <c r="C233" s="88">
        <v>73.0</v>
      </c>
      <c r="D233" s="88" t="s">
        <v>82</v>
      </c>
      <c r="E233" s="89" t="s">
        <v>310</v>
      </c>
      <c r="F233" s="90" t="s">
        <v>311</v>
      </c>
      <c r="G233" s="91" t="s">
        <v>158</v>
      </c>
      <c r="H233" s="92">
        <v>19.0</v>
      </c>
      <c r="I233" s="93">
        <v>0.0</v>
      </c>
      <c r="J233" s="94">
        <f t="shared" ref="J233:J239" si="49">H233*I233</f>
        <v>0</v>
      </c>
      <c r="K233" s="95" t="s">
        <v>86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12"/>
      <c r="AE233" s="13"/>
      <c r="AF233" s="112"/>
      <c r="AG233" s="112"/>
      <c r="AH233" s="13"/>
      <c r="AI233" s="13"/>
      <c r="AJ233" s="13"/>
      <c r="AK233" s="2"/>
      <c r="AL233" s="13"/>
      <c r="AM233" s="13"/>
      <c r="AN233" s="13"/>
      <c r="AO233" s="13"/>
      <c r="AP233" s="13"/>
      <c r="AQ233" s="113"/>
      <c r="AR233" s="113"/>
      <c r="AS233" s="113"/>
      <c r="AT233" s="113"/>
      <c r="AU233" s="113"/>
      <c r="AV233" s="2"/>
      <c r="AW233" s="113"/>
      <c r="AX233" s="2"/>
      <c r="AY233" s="112"/>
    </row>
    <row r="234" ht="24.0" customHeight="1">
      <c r="A234" s="13"/>
      <c r="B234" s="14"/>
      <c r="C234" s="88">
        <v>74.0</v>
      </c>
      <c r="D234" s="88" t="s">
        <v>82</v>
      </c>
      <c r="E234" s="89" t="s">
        <v>312</v>
      </c>
      <c r="F234" s="90" t="s">
        <v>313</v>
      </c>
      <c r="G234" s="91" t="s">
        <v>97</v>
      </c>
      <c r="H234" s="92">
        <v>45.0</v>
      </c>
      <c r="I234" s="93">
        <v>0.0</v>
      </c>
      <c r="J234" s="94">
        <f t="shared" si="49"/>
        <v>0</v>
      </c>
      <c r="K234" s="95" t="s">
        <v>86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12"/>
      <c r="AE234" s="13"/>
      <c r="AF234" s="112"/>
      <c r="AG234" s="112"/>
      <c r="AH234" s="13"/>
      <c r="AI234" s="13"/>
      <c r="AJ234" s="13"/>
      <c r="AK234" s="2"/>
      <c r="AL234" s="13"/>
      <c r="AM234" s="13"/>
      <c r="AN234" s="13"/>
      <c r="AO234" s="13"/>
      <c r="AP234" s="13"/>
      <c r="AQ234" s="113"/>
      <c r="AR234" s="113"/>
      <c r="AS234" s="113"/>
      <c r="AT234" s="113"/>
      <c r="AU234" s="113"/>
      <c r="AV234" s="2"/>
      <c r="AW234" s="113"/>
      <c r="AX234" s="2"/>
      <c r="AY234" s="112"/>
    </row>
    <row r="235" ht="24.0" customHeight="1">
      <c r="A235" s="13"/>
      <c r="B235" s="14"/>
      <c r="C235" s="88">
        <v>75.0</v>
      </c>
      <c r="D235" s="88" t="s">
        <v>82</v>
      </c>
      <c r="E235" s="89" t="s">
        <v>314</v>
      </c>
      <c r="F235" s="90" t="s">
        <v>315</v>
      </c>
      <c r="G235" s="91" t="s">
        <v>97</v>
      </c>
      <c r="H235" s="92">
        <v>15.0</v>
      </c>
      <c r="I235" s="93">
        <v>0.0</v>
      </c>
      <c r="J235" s="94">
        <f t="shared" si="49"/>
        <v>0</v>
      </c>
      <c r="K235" s="95" t="s">
        <v>86</v>
      </c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12"/>
      <c r="AE235" s="13"/>
      <c r="AF235" s="112"/>
      <c r="AG235" s="112"/>
      <c r="AH235" s="13"/>
      <c r="AI235" s="13"/>
      <c r="AJ235" s="13"/>
      <c r="AK235" s="2"/>
      <c r="AL235" s="13"/>
      <c r="AM235" s="13"/>
      <c r="AN235" s="13"/>
      <c r="AO235" s="13"/>
      <c r="AP235" s="13"/>
      <c r="AQ235" s="113"/>
      <c r="AR235" s="113"/>
      <c r="AS235" s="113"/>
      <c r="AT235" s="113"/>
      <c r="AU235" s="113"/>
      <c r="AV235" s="2"/>
      <c r="AW235" s="113"/>
      <c r="AX235" s="2"/>
      <c r="AY235" s="112"/>
    </row>
    <row r="236" ht="24.0" customHeight="1">
      <c r="A236" s="13"/>
      <c r="B236" s="14"/>
      <c r="C236" s="88">
        <v>76.0</v>
      </c>
      <c r="D236" s="88" t="s">
        <v>82</v>
      </c>
      <c r="E236" s="89" t="s">
        <v>316</v>
      </c>
      <c r="F236" s="90" t="s">
        <v>317</v>
      </c>
      <c r="G236" s="91" t="s">
        <v>111</v>
      </c>
      <c r="H236" s="92">
        <v>6.0</v>
      </c>
      <c r="I236" s="93">
        <v>0.0</v>
      </c>
      <c r="J236" s="94">
        <f t="shared" si="49"/>
        <v>0</v>
      </c>
      <c r="K236" s="95" t="s">
        <v>86</v>
      </c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12"/>
      <c r="AE236" s="13"/>
      <c r="AF236" s="112"/>
      <c r="AG236" s="112"/>
      <c r="AH236" s="13"/>
      <c r="AI236" s="13"/>
      <c r="AJ236" s="13"/>
      <c r="AK236" s="2"/>
      <c r="AL236" s="13"/>
      <c r="AM236" s="13"/>
      <c r="AN236" s="13"/>
      <c r="AO236" s="13"/>
      <c r="AP236" s="13"/>
      <c r="AQ236" s="113"/>
      <c r="AR236" s="113"/>
      <c r="AS236" s="113"/>
      <c r="AT236" s="113"/>
      <c r="AU236" s="113"/>
      <c r="AV236" s="2"/>
      <c r="AW236" s="113"/>
      <c r="AX236" s="2"/>
      <c r="AY236" s="112"/>
    </row>
    <row r="237" ht="24.0" customHeight="1">
      <c r="A237" s="13"/>
      <c r="B237" s="14"/>
      <c r="C237" s="88">
        <v>77.0</v>
      </c>
      <c r="D237" s="88" t="s">
        <v>82</v>
      </c>
      <c r="E237" s="89" t="s">
        <v>318</v>
      </c>
      <c r="F237" s="90" t="s">
        <v>319</v>
      </c>
      <c r="G237" s="91" t="s">
        <v>111</v>
      </c>
      <c r="H237" s="92">
        <v>6.0</v>
      </c>
      <c r="I237" s="93">
        <v>0.0</v>
      </c>
      <c r="J237" s="94">
        <f t="shared" si="49"/>
        <v>0</v>
      </c>
      <c r="K237" s="95" t="s">
        <v>86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12"/>
      <c r="AE237" s="13"/>
      <c r="AF237" s="112"/>
      <c r="AG237" s="112"/>
      <c r="AH237" s="13"/>
      <c r="AI237" s="13"/>
      <c r="AJ237" s="13"/>
      <c r="AK237" s="2"/>
      <c r="AL237" s="13"/>
      <c r="AM237" s="13"/>
      <c r="AN237" s="13"/>
      <c r="AO237" s="13"/>
      <c r="AP237" s="13"/>
      <c r="AQ237" s="113"/>
      <c r="AR237" s="113"/>
      <c r="AS237" s="113"/>
      <c r="AT237" s="113"/>
      <c r="AU237" s="113"/>
      <c r="AV237" s="2"/>
      <c r="AW237" s="113"/>
      <c r="AX237" s="2"/>
      <c r="AY237" s="112"/>
    </row>
    <row r="238" ht="24.0" customHeight="1">
      <c r="A238" s="13"/>
      <c r="B238" s="14"/>
      <c r="C238" s="88">
        <v>78.0</v>
      </c>
      <c r="D238" s="88" t="s">
        <v>82</v>
      </c>
      <c r="E238" s="89" t="s">
        <v>320</v>
      </c>
      <c r="F238" s="90" t="s">
        <v>321</v>
      </c>
      <c r="G238" s="91" t="s">
        <v>111</v>
      </c>
      <c r="H238" s="92">
        <v>6.0</v>
      </c>
      <c r="I238" s="93">
        <v>0.0</v>
      </c>
      <c r="J238" s="94">
        <f t="shared" si="49"/>
        <v>0</v>
      </c>
      <c r="K238" s="95" t="s">
        <v>86</v>
      </c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12"/>
      <c r="AE238" s="13"/>
      <c r="AF238" s="112"/>
      <c r="AG238" s="112"/>
      <c r="AH238" s="13"/>
      <c r="AI238" s="13"/>
      <c r="AJ238" s="13"/>
      <c r="AK238" s="2"/>
      <c r="AL238" s="13"/>
      <c r="AM238" s="13"/>
      <c r="AN238" s="13"/>
      <c r="AO238" s="13"/>
      <c r="AP238" s="13"/>
      <c r="AQ238" s="113"/>
      <c r="AR238" s="113"/>
      <c r="AS238" s="113"/>
      <c r="AT238" s="113"/>
      <c r="AU238" s="113"/>
      <c r="AV238" s="2"/>
      <c r="AW238" s="113"/>
      <c r="AX238" s="2"/>
      <c r="AY238" s="112"/>
    </row>
    <row r="239" ht="24.0" customHeight="1">
      <c r="A239" s="13"/>
      <c r="B239" s="14"/>
      <c r="C239" s="88">
        <v>79.0</v>
      </c>
      <c r="D239" s="88" t="s">
        <v>82</v>
      </c>
      <c r="E239" s="89" t="s">
        <v>322</v>
      </c>
      <c r="F239" s="90" t="s">
        <v>323</v>
      </c>
      <c r="G239" s="91" t="s">
        <v>324</v>
      </c>
      <c r="H239" s="92">
        <v>17.0</v>
      </c>
      <c r="I239" s="93">
        <v>0.0</v>
      </c>
      <c r="J239" s="94">
        <f t="shared" si="49"/>
        <v>0</v>
      </c>
      <c r="K239" s="95" t="s">
        <v>86</v>
      </c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12"/>
      <c r="AE239" s="13"/>
      <c r="AF239" s="112"/>
      <c r="AG239" s="112"/>
      <c r="AH239" s="13"/>
      <c r="AI239" s="13"/>
      <c r="AJ239" s="13"/>
      <c r="AK239" s="2"/>
      <c r="AL239" s="13"/>
      <c r="AM239" s="13"/>
      <c r="AN239" s="13"/>
      <c r="AO239" s="13"/>
      <c r="AP239" s="13"/>
      <c r="AQ239" s="113"/>
      <c r="AR239" s="113"/>
      <c r="AS239" s="113"/>
      <c r="AT239" s="113"/>
      <c r="AU239" s="113"/>
      <c r="AV239" s="2"/>
      <c r="AW239" s="113"/>
      <c r="AX239" s="2"/>
      <c r="AY239" s="112"/>
    </row>
    <row r="240" ht="25.5" customHeight="1">
      <c r="A240" s="81"/>
      <c r="B240" s="109"/>
      <c r="C240" s="81"/>
      <c r="D240" s="82" t="s">
        <v>77</v>
      </c>
      <c r="E240" s="83" t="s">
        <v>325</v>
      </c>
      <c r="F240" s="83" t="s">
        <v>326</v>
      </c>
      <c r="G240" s="81"/>
      <c r="H240" s="81"/>
      <c r="I240" s="81"/>
      <c r="J240" s="84">
        <f>SUM(J241:J242)</f>
        <v>0</v>
      </c>
      <c r="K240" s="87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2" t="s">
        <v>327</v>
      </c>
      <c r="AE240" s="81"/>
      <c r="AF240" s="115" t="s">
        <v>77</v>
      </c>
      <c r="AG240" s="115" t="s">
        <v>328</v>
      </c>
      <c r="AH240" s="81"/>
      <c r="AI240" s="81"/>
      <c r="AJ240" s="81"/>
      <c r="AK240" s="82" t="s">
        <v>171</v>
      </c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116">
        <f>SUM(AW241)</f>
        <v>0</v>
      </c>
      <c r="AX240" s="81"/>
      <c r="AY240" s="81"/>
    </row>
    <row r="241" ht="21.75" customHeight="1">
      <c r="A241" s="13"/>
      <c r="B241" s="14"/>
      <c r="C241" s="88">
        <v>80.0</v>
      </c>
      <c r="D241" s="88" t="s">
        <v>82</v>
      </c>
      <c r="E241" s="89" t="s">
        <v>329</v>
      </c>
      <c r="F241" s="90" t="s">
        <v>330</v>
      </c>
      <c r="G241" s="91" t="s">
        <v>324</v>
      </c>
      <c r="H241" s="92">
        <v>30.0</v>
      </c>
      <c r="I241" s="93">
        <v>0.0</v>
      </c>
      <c r="J241" s="94">
        <f t="shared" ref="J241:J242" si="50">H241*I241</f>
        <v>0</v>
      </c>
      <c r="K241" s="95" t="s">
        <v>86</v>
      </c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12" t="s">
        <v>174</v>
      </c>
      <c r="AE241" s="13"/>
      <c r="AF241" s="112" t="s">
        <v>82</v>
      </c>
      <c r="AG241" s="112" t="s">
        <v>170</v>
      </c>
      <c r="AH241" s="13"/>
      <c r="AI241" s="13"/>
      <c r="AJ241" s="13"/>
      <c r="AK241" s="2" t="s">
        <v>171</v>
      </c>
      <c r="AL241" s="13"/>
      <c r="AM241" s="13"/>
      <c r="AN241" s="13"/>
      <c r="AO241" s="13"/>
      <c r="AP241" s="13"/>
      <c r="AQ241" s="113" t="str">
        <f>IF(#REF!="základní",J241,0)</f>
        <v>#REF!</v>
      </c>
      <c r="AR241" s="113" t="str">
        <f>IF(#REF!="snížená",J241,0)</f>
        <v>#REF!</v>
      </c>
      <c r="AS241" s="113" t="str">
        <f>IF(#REF!="zákl. přenesená",J241,0)</f>
        <v>#REF!</v>
      </c>
      <c r="AT241" s="113" t="str">
        <f>IF(#REF!="sníž. přenesená",J241,0)</f>
        <v>#REF!</v>
      </c>
      <c r="AU241" s="113" t="str">
        <f>IF(#REF!="nulová",J241,0)</f>
        <v>#REF!</v>
      </c>
      <c r="AV241" s="2" t="s">
        <v>170</v>
      </c>
      <c r="AW241" s="113">
        <f>ROUND(I241*H241,2)</f>
        <v>0</v>
      </c>
      <c r="AX241" s="2" t="s">
        <v>174</v>
      </c>
      <c r="AY241" s="112" t="s">
        <v>331</v>
      </c>
    </row>
    <row r="242" ht="21.75" customHeight="1">
      <c r="A242" s="13"/>
      <c r="B242" s="14"/>
      <c r="C242" s="88">
        <v>81.0</v>
      </c>
      <c r="D242" s="88" t="s">
        <v>82</v>
      </c>
      <c r="E242" s="89" t="s">
        <v>332</v>
      </c>
      <c r="F242" s="90" t="s">
        <v>333</v>
      </c>
      <c r="G242" s="91" t="s">
        <v>324</v>
      </c>
      <c r="H242" s="92">
        <v>15.0</v>
      </c>
      <c r="I242" s="93">
        <v>0.0</v>
      </c>
      <c r="J242" s="94">
        <f t="shared" si="50"/>
        <v>0</v>
      </c>
      <c r="K242" s="95" t="s">
        <v>86</v>
      </c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12"/>
      <c r="AE242" s="13"/>
      <c r="AF242" s="112"/>
      <c r="AG242" s="112"/>
      <c r="AH242" s="13"/>
      <c r="AI242" s="13"/>
      <c r="AJ242" s="13"/>
      <c r="AK242" s="2"/>
      <c r="AL242" s="13"/>
      <c r="AM242" s="13"/>
      <c r="AN242" s="13"/>
      <c r="AO242" s="13"/>
      <c r="AP242" s="13"/>
      <c r="AQ242" s="113"/>
      <c r="AR242" s="113"/>
      <c r="AS242" s="113"/>
      <c r="AT242" s="113"/>
      <c r="AU242" s="113"/>
      <c r="AV242" s="2"/>
      <c r="AW242" s="113"/>
      <c r="AX242" s="2"/>
      <c r="AY242" s="112"/>
    </row>
    <row r="243" ht="25.5" customHeight="1">
      <c r="A243" s="81"/>
      <c r="B243" s="109"/>
      <c r="C243" s="81"/>
      <c r="D243" s="82" t="s">
        <v>77</v>
      </c>
      <c r="E243" s="83" t="s">
        <v>334</v>
      </c>
      <c r="F243" s="83" t="s">
        <v>335</v>
      </c>
      <c r="G243" s="81"/>
      <c r="H243" s="81"/>
      <c r="I243" s="81"/>
      <c r="J243" s="84">
        <f>AW243</f>
        <v>0</v>
      </c>
      <c r="K243" s="87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2" t="s">
        <v>336</v>
      </c>
      <c r="AE243" s="81"/>
      <c r="AF243" s="115" t="s">
        <v>77</v>
      </c>
      <c r="AG243" s="115" t="s">
        <v>328</v>
      </c>
      <c r="AH243" s="81"/>
      <c r="AI243" s="81"/>
      <c r="AJ243" s="81"/>
      <c r="AK243" s="82" t="s">
        <v>171</v>
      </c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116">
        <f>AW244</f>
        <v>0</v>
      </c>
      <c r="AX243" s="81"/>
      <c r="AY243" s="81"/>
    </row>
    <row r="244" ht="22.5" customHeight="1">
      <c r="A244" s="81"/>
      <c r="B244" s="109"/>
      <c r="C244" s="81"/>
      <c r="D244" s="82" t="s">
        <v>77</v>
      </c>
      <c r="E244" s="85" t="s">
        <v>337</v>
      </c>
      <c r="F244" s="85" t="s">
        <v>338</v>
      </c>
      <c r="G244" s="81"/>
      <c r="H244" s="81"/>
      <c r="I244" s="81"/>
      <c r="J244" s="86">
        <f>SUM(J245:J247)</f>
        <v>0</v>
      </c>
      <c r="K244" s="87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2" t="s">
        <v>336</v>
      </c>
      <c r="AE244" s="81"/>
      <c r="AF244" s="115" t="s">
        <v>77</v>
      </c>
      <c r="AG244" s="115" t="s">
        <v>170</v>
      </c>
      <c r="AH244" s="81"/>
      <c r="AI244" s="81"/>
      <c r="AJ244" s="81"/>
      <c r="AK244" s="82" t="s">
        <v>171</v>
      </c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116">
        <f>SUM(AW245:AW247)</f>
        <v>0</v>
      </c>
      <c r="AX244" s="81"/>
      <c r="AY244" s="81"/>
    </row>
    <row r="245" ht="24.0" customHeight="1">
      <c r="A245" s="13"/>
      <c r="B245" s="14"/>
      <c r="C245" s="88">
        <v>82.0</v>
      </c>
      <c r="D245" s="88" t="s">
        <v>82</v>
      </c>
      <c r="E245" s="89" t="s">
        <v>339</v>
      </c>
      <c r="F245" s="90" t="s">
        <v>340</v>
      </c>
      <c r="G245" s="91" t="s">
        <v>341</v>
      </c>
      <c r="H245" s="92">
        <v>1.0</v>
      </c>
      <c r="I245" s="93">
        <v>0.0</v>
      </c>
      <c r="J245" s="94">
        <f t="shared" ref="J245:J247" si="51">H245*I245</f>
        <v>0</v>
      </c>
      <c r="K245" s="95" t="s">
        <v>86</v>
      </c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12" t="s">
        <v>342</v>
      </c>
      <c r="AE245" s="13"/>
      <c r="AF245" s="112" t="s">
        <v>82</v>
      </c>
      <c r="AG245" s="112" t="s">
        <v>2</v>
      </c>
      <c r="AH245" s="13"/>
      <c r="AI245" s="13"/>
      <c r="AJ245" s="13"/>
      <c r="AK245" s="2" t="s">
        <v>171</v>
      </c>
      <c r="AL245" s="13"/>
      <c r="AM245" s="13"/>
      <c r="AN245" s="13"/>
      <c r="AO245" s="13"/>
      <c r="AP245" s="13"/>
      <c r="AQ245" s="113" t="str">
        <f t="shared" ref="AQ245:AQ247" si="52">IF(#REF!="základní",J245,0)</f>
        <v>#REF!</v>
      </c>
      <c r="AR245" s="113" t="str">
        <f t="shared" ref="AR245:AR247" si="53">IF(#REF!="snížená",J245,0)</f>
        <v>#REF!</v>
      </c>
      <c r="AS245" s="113" t="str">
        <f t="shared" ref="AS245:AS247" si="54">IF(#REF!="zákl. přenesená",J245,0)</f>
        <v>#REF!</v>
      </c>
      <c r="AT245" s="113" t="str">
        <f t="shared" ref="AT245:AT247" si="55">IF(#REF!="sníž. přenesená",J245,0)</f>
        <v>#REF!</v>
      </c>
      <c r="AU245" s="113" t="str">
        <f t="shared" ref="AU245:AU247" si="56">IF(#REF!="nulová",J245,0)</f>
        <v>#REF!</v>
      </c>
      <c r="AV245" s="2" t="s">
        <v>170</v>
      </c>
      <c r="AW245" s="113">
        <f t="shared" ref="AW245:AW247" si="57">ROUND(I245*H245,2)</f>
        <v>0</v>
      </c>
      <c r="AX245" s="2" t="s">
        <v>342</v>
      </c>
      <c r="AY245" s="112" t="s">
        <v>343</v>
      </c>
    </row>
    <row r="246" ht="16.5" customHeight="1">
      <c r="A246" s="13"/>
      <c r="B246" s="14"/>
      <c r="C246" s="88">
        <v>83.0</v>
      </c>
      <c r="D246" s="88" t="s">
        <v>82</v>
      </c>
      <c r="E246" s="89" t="s">
        <v>344</v>
      </c>
      <c r="F246" s="90" t="s">
        <v>345</v>
      </c>
      <c r="G246" s="91" t="s">
        <v>341</v>
      </c>
      <c r="H246" s="92">
        <v>1.0</v>
      </c>
      <c r="I246" s="93">
        <v>0.0</v>
      </c>
      <c r="J246" s="94">
        <f t="shared" si="51"/>
        <v>0</v>
      </c>
      <c r="K246" s="95" t="s">
        <v>86</v>
      </c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12" t="s">
        <v>342</v>
      </c>
      <c r="AE246" s="13"/>
      <c r="AF246" s="112" t="s">
        <v>82</v>
      </c>
      <c r="AG246" s="112" t="s">
        <v>2</v>
      </c>
      <c r="AH246" s="13"/>
      <c r="AI246" s="13"/>
      <c r="AJ246" s="13"/>
      <c r="AK246" s="2" t="s">
        <v>171</v>
      </c>
      <c r="AL246" s="13"/>
      <c r="AM246" s="13"/>
      <c r="AN246" s="13"/>
      <c r="AO246" s="13"/>
      <c r="AP246" s="13"/>
      <c r="AQ246" s="113" t="str">
        <f t="shared" si="52"/>
        <v>#REF!</v>
      </c>
      <c r="AR246" s="113" t="str">
        <f t="shared" si="53"/>
        <v>#REF!</v>
      </c>
      <c r="AS246" s="113" t="str">
        <f t="shared" si="54"/>
        <v>#REF!</v>
      </c>
      <c r="AT246" s="113" t="str">
        <f t="shared" si="55"/>
        <v>#REF!</v>
      </c>
      <c r="AU246" s="113" t="str">
        <f t="shared" si="56"/>
        <v>#REF!</v>
      </c>
      <c r="AV246" s="2" t="s">
        <v>170</v>
      </c>
      <c r="AW246" s="113">
        <f t="shared" si="57"/>
        <v>0</v>
      </c>
      <c r="AX246" s="2" t="s">
        <v>342</v>
      </c>
      <c r="AY246" s="112" t="s">
        <v>346</v>
      </c>
    </row>
    <row r="247" ht="16.5" customHeight="1">
      <c r="A247" s="13"/>
      <c r="B247" s="14"/>
      <c r="C247" s="88">
        <v>84.0</v>
      </c>
      <c r="D247" s="88" t="s">
        <v>82</v>
      </c>
      <c r="E247" s="89" t="s">
        <v>347</v>
      </c>
      <c r="F247" s="90" t="s">
        <v>348</v>
      </c>
      <c r="G247" s="91" t="s">
        <v>341</v>
      </c>
      <c r="H247" s="92">
        <v>1.0</v>
      </c>
      <c r="I247" s="93">
        <v>0.0</v>
      </c>
      <c r="J247" s="94">
        <f t="shared" si="51"/>
        <v>0</v>
      </c>
      <c r="K247" s="95" t="s">
        <v>86</v>
      </c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12" t="s">
        <v>342</v>
      </c>
      <c r="AE247" s="13"/>
      <c r="AF247" s="112" t="s">
        <v>82</v>
      </c>
      <c r="AG247" s="112" t="s">
        <v>2</v>
      </c>
      <c r="AH247" s="13"/>
      <c r="AI247" s="13"/>
      <c r="AJ247" s="13"/>
      <c r="AK247" s="2" t="s">
        <v>171</v>
      </c>
      <c r="AL247" s="13"/>
      <c r="AM247" s="13"/>
      <c r="AN247" s="13"/>
      <c r="AO247" s="13"/>
      <c r="AP247" s="13"/>
      <c r="AQ247" s="113" t="str">
        <f t="shared" si="52"/>
        <v>#REF!</v>
      </c>
      <c r="AR247" s="113" t="str">
        <f t="shared" si="53"/>
        <v>#REF!</v>
      </c>
      <c r="AS247" s="113" t="str">
        <f t="shared" si="54"/>
        <v>#REF!</v>
      </c>
      <c r="AT247" s="113" t="str">
        <f t="shared" si="55"/>
        <v>#REF!</v>
      </c>
      <c r="AU247" s="113" t="str">
        <f t="shared" si="56"/>
        <v>#REF!</v>
      </c>
      <c r="AV247" s="2" t="s">
        <v>170</v>
      </c>
      <c r="AW247" s="113">
        <f t="shared" si="57"/>
        <v>0</v>
      </c>
      <c r="AX247" s="2" t="s">
        <v>342</v>
      </c>
      <c r="AY247" s="112" t="s">
        <v>349</v>
      </c>
    </row>
    <row r="248" ht="6.75" customHeight="1">
      <c r="A248" s="13"/>
      <c r="B248" s="51"/>
      <c r="C248" s="52"/>
      <c r="D248" s="52"/>
      <c r="E248" s="52"/>
      <c r="F248" s="52"/>
      <c r="G248" s="52"/>
      <c r="H248" s="52"/>
      <c r="I248" s="52"/>
      <c r="J248" s="52"/>
      <c r="K248" s="5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E85:H85"/>
    <mergeCell ref="E87:H87"/>
    <mergeCell ref="E89:H89"/>
    <mergeCell ref="E91:H91"/>
    <mergeCell ref="E127:H127"/>
    <mergeCell ref="E129:H129"/>
    <mergeCell ref="E131:H131"/>
    <mergeCell ref="E133:H133"/>
    <mergeCell ref="C2:K2"/>
    <mergeCell ref="E7:H7"/>
    <mergeCell ref="E9:H9"/>
    <mergeCell ref="E11:H11"/>
    <mergeCell ref="E13:H13"/>
    <mergeCell ref="E22:H22"/>
    <mergeCell ref="E31:H31"/>
  </mergeCells>
  <printOptions/>
  <pageMargins bottom="0.787401575" footer="0.0" header="0.0" left="0.7" right="0.7" top="0.787401575"/>
  <pageSetup paperSize="9" orientation="portrait"/>
  <rowBreaks count="1" manualBreakCount="1">
    <brk id="8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2026-06-17T22:00:39Z</dcterms:created>
  <dc:creator>Aleš Chaloupka</dc:creator>
</cp:coreProperties>
</file>